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ETRA\PLAN\IZVRŠENJE 2026\"/>
    </mc:Choice>
  </mc:AlternateContent>
  <xr:revisionPtr revIDLastSave="0" documentId="13_ncr:1_{A693DC7F-6DE2-49B4-A23A-CECC90BE655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DIO'!$A$1:$I$157</definedName>
    <definedName name="_xlnm.Print_Area" localSheetId="2">'Prihodi i rashodi po izvorima'!$A$1:$G$37</definedName>
    <definedName name="_xlnm.Print_Area" localSheetId="3">'Rashodi prema funkcijskoj kl'!$A$1:$G$12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8" l="1"/>
  <c r="G16" i="8"/>
  <c r="G17" i="8"/>
  <c r="F15" i="8"/>
  <c r="F17" i="8"/>
  <c r="G33" i="8"/>
  <c r="G34" i="8"/>
  <c r="G35" i="8"/>
  <c r="F33" i="8"/>
  <c r="F34" i="8"/>
  <c r="F35" i="8"/>
  <c r="E11" i="8"/>
  <c r="E8" i="8"/>
  <c r="F10" i="3"/>
  <c r="F11" i="3"/>
  <c r="G109" i="3"/>
  <c r="H35" i="3"/>
  <c r="D33" i="3"/>
  <c r="E33" i="3"/>
  <c r="G33" i="3"/>
  <c r="D15" i="3"/>
  <c r="G15" i="3"/>
  <c r="K39" i="10"/>
  <c r="K32" i="10"/>
  <c r="K31" i="10"/>
  <c r="G73" i="3"/>
  <c r="G66" i="3"/>
  <c r="G62" i="3"/>
  <c r="G52" i="3"/>
  <c r="D29" i="8"/>
  <c r="D27" i="8"/>
  <c r="D25" i="8"/>
  <c r="C24" i="8"/>
  <c r="D33" i="8"/>
  <c r="C33" i="8"/>
  <c r="D15" i="8"/>
  <c r="C15" i="8"/>
  <c r="C10" i="5"/>
  <c r="D10" i="5"/>
  <c r="G13" i="5"/>
  <c r="G14" i="5"/>
  <c r="E11" i="5"/>
  <c r="E10" i="5" s="1"/>
  <c r="E6" i="5" s="1"/>
  <c r="C13" i="5"/>
  <c r="D13" i="5"/>
  <c r="E13" i="5"/>
  <c r="F19" i="7"/>
  <c r="G19" i="7"/>
  <c r="G152" i="7"/>
  <c r="G151" i="7" s="1"/>
  <c r="G150" i="7" s="1"/>
  <c r="F152" i="7"/>
  <c r="F151" i="7" s="1"/>
  <c r="F150" i="7" s="1"/>
  <c r="G143" i="7"/>
  <c r="F143" i="7"/>
  <c r="G56" i="7"/>
  <c r="G10" i="7" s="1"/>
  <c r="F56" i="7"/>
  <c r="F10" i="7" s="1"/>
  <c r="H153" i="7"/>
  <c r="I153" i="7" s="1"/>
  <c r="H155" i="7"/>
  <c r="I155" i="7" s="1"/>
  <c r="H144" i="7"/>
  <c r="H112" i="7"/>
  <c r="H107" i="7"/>
  <c r="H60" i="7"/>
  <c r="H51" i="7"/>
  <c r="H45" i="7"/>
  <c r="H37" i="7"/>
  <c r="H22" i="7"/>
  <c r="H19" i="7"/>
  <c r="D151" i="7"/>
  <c r="D150" i="7" s="1"/>
  <c r="E151" i="7"/>
  <c r="E150" i="7" s="1"/>
  <c r="C151" i="7"/>
  <c r="C150" i="7" s="1"/>
  <c r="D24" i="8" l="1"/>
  <c r="H152" i="7"/>
  <c r="H58" i="3"/>
  <c r="I152" i="7" l="1"/>
  <c r="H151" i="7"/>
  <c r="I151" i="7" l="1"/>
  <c r="H150" i="7"/>
  <c r="I150" i="7" s="1"/>
  <c r="K38" i="10"/>
  <c r="J38" i="10"/>
  <c r="G110" i="3" l="1"/>
  <c r="G103" i="3"/>
  <c r="G13" i="3" l="1"/>
  <c r="G18" i="3"/>
  <c r="E33" i="8"/>
  <c r="E15" i="8"/>
  <c r="E6" i="8" s="1"/>
  <c r="I101" i="7"/>
  <c r="I99" i="7"/>
  <c r="I97" i="7"/>
  <c r="H101" i="7"/>
  <c r="H99" i="7"/>
  <c r="H97" i="7"/>
  <c r="G101" i="7"/>
  <c r="G99" i="7"/>
  <c r="G97" i="7"/>
  <c r="G96" i="7" s="1"/>
  <c r="G13" i="7" s="1"/>
  <c r="F97" i="7"/>
  <c r="F99" i="7"/>
  <c r="F101" i="7"/>
  <c r="H147" i="7"/>
  <c r="H143" i="7" s="1"/>
  <c r="H66" i="7"/>
  <c r="H110" i="7"/>
  <c r="H42" i="7"/>
  <c r="G12" i="3" l="1"/>
  <c r="H96" i="7"/>
  <c r="H13" i="7" s="1"/>
  <c r="F96" i="7"/>
  <c r="F13" i="7" s="1"/>
  <c r="D18" i="8"/>
  <c r="D11" i="8"/>
  <c r="D9" i="8"/>
  <c r="D7" i="8"/>
  <c r="D6" i="8" s="1"/>
  <c r="B8" i="5"/>
  <c r="F119" i="3"/>
  <c r="F117" i="3"/>
  <c r="F110" i="3"/>
  <c r="F107" i="3"/>
  <c r="F105" i="3"/>
  <c r="F103" i="3"/>
  <c r="F102" i="3" s="1"/>
  <c r="F50" i="3" s="1"/>
  <c r="F97" i="3"/>
  <c r="F95" i="3"/>
  <c r="F87" i="3"/>
  <c r="F85" i="3"/>
  <c r="F83" i="3"/>
  <c r="F73" i="3"/>
  <c r="F66" i="3"/>
  <c r="F62" i="3"/>
  <c r="F57" i="3"/>
  <c r="F55" i="3"/>
  <c r="F52" i="3"/>
  <c r="E40" i="3"/>
  <c r="H41" i="10"/>
  <c r="F41" i="10"/>
  <c r="G41" i="10"/>
  <c r="J31" i="10"/>
  <c r="H12" i="10"/>
  <c r="H9" i="10"/>
  <c r="H15" i="10" l="1"/>
  <c r="F49" i="3"/>
  <c r="B13" i="5"/>
  <c r="B33" i="8"/>
  <c r="B15" i="8"/>
  <c r="D57" i="3"/>
  <c r="D43" i="3"/>
  <c r="D42" i="3" s="1"/>
  <c r="H92" i="7" l="1"/>
  <c r="H54" i="7"/>
  <c r="I110" i="7"/>
  <c r="I112" i="7"/>
  <c r="F42" i="7"/>
  <c r="G42" i="7"/>
  <c r="G119" i="3" l="1"/>
  <c r="D103" i="3"/>
  <c r="D102" i="3" s="1"/>
  <c r="E103" i="3"/>
  <c r="E102" i="3" s="1"/>
  <c r="G102" i="3"/>
  <c r="H85" i="3"/>
  <c r="G85" i="3"/>
  <c r="G23" i="10" l="1"/>
  <c r="G142" i="7" l="1"/>
  <c r="G141" i="7" s="1"/>
  <c r="G138" i="7"/>
  <c r="G137" i="7" s="1"/>
  <c r="G136" i="7" s="1"/>
  <c r="G128" i="7"/>
  <c r="G127" i="7" s="1"/>
  <c r="G126" i="7" s="1"/>
  <c r="G123" i="7"/>
  <c r="G117" i="7"/>
  <c r="G106" i="7"/>
  <c r="G103" i="7"/>
  <c r="G15" i="7" s="1"/>
  <c r="I15" i="7" s="1"/>
  <c r="G59" i="7"/>
  <c r="G11" i="7" s="1"/>
  <c r="G51" i="7"/>
  <c r="G18" i="7" s="1"/>
  <c r="F106" i="7"/>
  <c r="F105" i="7" l="1"/>
  <c r="F14" i="7"/>
  <c r="G122" i="7"/>
  <c r="G121" i="7" s="1"/>
  <c r="G12" i="7"/>
  <c r="G116" i="7"/>
  <c r="G115" i="7" s="1"/>
  <c r="G8" i="7"/>
  <c r="G105" i="7"/>
  <c r="G14" i="7"/>
  <c r="G17" i="7"/>
  <c r="G16" i="7" s="1"/>
  <c r="G9" i="7"/>
  <c r="D11" i="5"/>
  <c r="D7" i="5"/>
  <c r="G7" i="7" l="1"/>
  <c r="G6" i="7" s="1"/>
  <c r="E66" i="3"/>
  <c r="E119" i="3" l="1"/>
  <c r="D119" i="3"/>
  <c r="E85" i="3"/>
  <c r="D85" i="3"/>
  <c r="E18" i="3"/>
  <c r="F59" i="7"/>
  <c r="F11" i="7" s="1"/>
  <c r="K22" i="10" l="1"/>
  <c r="J22" i="10"/>
  <c r="K10" i="10"/>
  <c r="K13" i="10"/>
  <c r="K14" i="10"/>
  <c r="J10" i="10"/>
  <c r="J13" i="10"/>
  <c r="J14" i="10"/>
  <c r="H53" i="3"/>
  <c r="H54" i="3"/>
  <c r="H56" i="3"/>
  <c r="H59" i="3"/>
  <c r="H63" i="3"/>
  <c r="H64" i="3"/>
  <c r="H65" i="3"/>
  <c r="H67" i="3"/>
  <c r="H68" i="3"/>
  <c r="H69" i="3"/>
  <c r="H70" i="3"/>
  <c r="H71" i="3"/>
  <c r="H74" i="3"/>
  <c r="H75" i="3"/>
  <c r="H76" i="3"/>
  <c r="H77" i="3"/>
  <c r="H78" i="3"/>
  <c r="H79" i="3"/>
  <c r="H80" i="3"/>
  <c r="H81" i="3"/>
  <c r="H82" i="3"/>
  <c r="H84" i="3"/>
  <c r="H88" i="3"/>
  <c r="H89" i="3"/>
  <c r="H90" i="3"/>
  <c r="H91" i="3"/>
  <c r="H92" i="3"/>
  <c r="H93" i="3"/>
  <c r="H96" i="3"/>
  <c r="H98" i="3"/>
  <c r="H100" i="3"/>
  <c r="H101" i="3"/>
  <c r="H108" i="3"/>
  <c r="H111" i="3"/>
  <c r="H112" i="3"/>
  <c r="H114" i="3"/>
  <c r="H115" i="3"/>
  <c r="H118" i="3"/>
  <c r="G87" i="3"/>
  <c r="H29" i="3"/>
  <c r="H32" i="3"/>
  <c r="H37" i="3"/>
  <c r="H38" i="3"/>
  <c r="H39" i="3"/>
  <c r="H41" i="3"/>
  <c r="G22" i="3"/>
  <c r="G21" i="3" s="1"/>
  <c r="G28" i="3"/>
  <c r="G27" i="3" s="1"/>
  <c r="G31" i="3"/>
  <c r="G30" i="3" s="1"/>
  <c r="G36" i="3"/>
  <c r="G40" i="3"/>
  <c r="G43" i="3"/>
  <c r="G42" i="3" s="1"/>
  <c r="G26" i="8"/>
  <c r="G28" i="8"/>
  <c r="G30" i="8"/>
  <c r="G31" i="8"/>
  <c r="G32" i="8"/>
  <c r="F26" i="8"/>
  <c r="F28" i="8"/>
  <c r="F30" i="8"/>
  <c r="F31" i="8"/>
  <c r="F32" i="8"/>
  <c r="E29" i="8"/>
  <c r="E36" i="8"/>
  <c r="E27" i="8"/>
  <c r="E25" i="8"/>
  <c r="G8" i="8"/>
  <c r="G10" i="8"/>
  <c r="G12" i="8"/>
  <c r="G13" i="8"/>
  <c r="G14" i="8"/>
  <c r="F8" i="8"/>
  <c r="F10" i="8"/>
  <c r="F12" i="8"/>
  <c r="F13" i="8"/>
  <c r="F14" i="8"/>
  <c r="E7" i="8"/>
  <c r="E9" i="8"/>
  <c r="E18" i="8"/>
  <c r="G12" i="5"/>
  <c r="F12" i="5"/>
  <c r="G8" i="5"/>
  <c r="I12" i="6"/>
  <c r="H12" i="6"/>
  <c r="G11" i="6"/>
  <c r="G10" i="6" s="1"/>
  <c r="F12" i="9"/>
  <c r="G12" i="9"/>
  <c r="G14" i="9"/>
  <c r="E7" i="9"/>
  <c r="E6" i="9" s="1"/>
  <c r="E11" i="9"/>
  <c r="E13" i="9"/>
  <c r="F142" i="7"/>
  <c r="F141" i="7" s="1"/>
  <c r="H141" i="7"/>
  <c r="I147" i="7"/>
  <c r="E24" i="8" l="1"/>
  <c r="E10" i="9"/>
  <c r="G11" i="5"/>
  <c r="E7" i="5"/>
  <c r="G35" i="3"/>
  <c r="I141" i="7"/>
  <c r="I144" i="7"/>
  <c r="I143" i="7"/>
  <c r="H142" i="7"/>
  <c r="I142" i="7" s="1"/>
  <c r="G7" i="5" l="1"/>
  <c r="G11" i="3"/>
  <c r="G10" i="3" s="1"/>
  <c r="H118" i="7"/>
  <c r="H117" i="7" s="1"/>
  <c r="H8" i="7" s="1"/>
  <c r="H124" i="7"/>
  <c r="H123" i="7" s="1"/>
  <c r="H131" i="7"/>
  <c r="H129" i="7"/>
  <c r="H139" i="7"/>
  <c r="H138" i="7" s="1"/>
  <c r="H103" i="7"/>
  <c r="H90" i="7"/>
  <c r="H88" i="7"/>
  <c r="H57" i="7"/>
  <c r="H56" i="7" s="1"/>
  <c r="H10" i="7" s="1"/>
  <c r="I10" i="7" s="1"/>
  <c r="F138" i="7"/>
  <c r="F128" i="7"/>
  <c r="F123" i="7"/>
  <c r="F12" i="7" s="1"/>
  <c r="F117" i="7"/>
  <c r="F8" i="7" s="1"/>
  <c r="F103" i="7"/>
  <c r="F15" i="7" s="1"/>
  <c r="I8" i="7" l="1"/>
  <c r="H59" i="7"/>
  <c r="H11" i="7" s="1"/>
  <c r="I11" i="7" s="1"/>
  <c r="I107" i="7"/>
  <c r="H106" i="7"/>
  <c r="H14" i="7" s="1"/>
  <c r="I14" i="7" s="1"/>
  <c r="H128" i="7"/>
  <c r="H12" i="7" s="1"/>
  <c r="I12" i="7" s="1"/>
  <c r="I88" i="7"/>
  <c r="I57" i="7"/>
  <c r="I56" i="7" s="1"/>
  <c r="I118" i="7"/>
  <c r="I124" i="7"/>
  <c r="I129" i="7"/>
  <c r="I131" i="7"/>
  <c r="I139" i="7"/>
  <c r="I45" i="7"/>
  <c r="F51" i="7"/>
  <c r="F18" i="7" s="1"/>
  <c r="H18" i="7"/>
  <c r="I54" i="7"/>
  <c r="H17" i="7" l="1"/>
  <c r="H9" i="7"/>
  <c r="H105" i="7"/>
  <c r="I106" i="7"/>
  <c r="I20" i="7"/>
  <c r="I19" i="7" s="1"/>
  <c r="I66" i="7"/>
  <c r="I60" i="7"/>
  <c r="I37" i="7"/>
  <c r="I90" i="7"/>
  <c r="F116" i="7"/>
  <c r="F115" i="7" s="1"/>
  <c r="F122" i="7"/>
  <c r="F121" i="7" s="1"/>
  <c r="F137" i="7"/>
  <c r="F136" i="7" s="1"/>
  <c r="I17" i="7" l="1"/>
  <c r="H16" i="7"/>
  <c r="I16" i="7" s="1"/>
  <c r="F17" i="7"/>
  <c r="F16" i="7" s="1"/>
  <c r="F9" i="7"/>
  <c r="F7" i="7" s="1"/>
  <c r="F6" i="7" s="1"/>
  <c r="F127" i="7"/>
  <c r="F126" i="7" s="1"/>
  <c r="D13" i="9"/>
  <c r="G13" i="9" s="1"/>
  <c r="D11" i="9"/>
  <c r="G11" i="9" s="1"/>
  <c r="E17" i="9"/>
  <c r="G13" i="6"/>
  <c r="F11" i="6"/>
  <c r="I11" i="6" s="1"/>
  <c r="B11" i="5"/>
  <c r="B10" i="5" s="1"/>
  <c r="B7" i="5"/>
  <c r="D10" i="9" l="1"/>
  <c r="G10" i="9" s="1"/>
  <c r="G17" i="9" s="1"/>
  <c r="F10" i="6"/>
  <c r="I10" i="6" s="1"/>
  <c r="I13" i="6" s="1"/>
  <c r="F11" i="5"/>
  <c r="F10" i="5" s="1"/>
  <c r="B6" i="5" l="1"/>
  <c r="F6" i="5" s="1"/>
  <c r="G27" i="8"/>
  <c r="G29" i="8"/>
  <c r="C27" i="8"/>
  <c r="C29" i="8"/>
  <c r="B27" i="8"/>
  <c r="F27" i="8" s="1"/>
  <c r="B29" i="8"/>
  <c r="F29" i="8" s="1"/>
  <c r="B36" i="8"/>
  <c r="G9" i="8"/>
  <c r="G11" i="8"/>
  <c r="C11" i="8"/>
  <c r="B9" i="8"/>
  <c r="F9" i="8" s="1"/>
  <c r="B11" i="8"/>
  <c r="F11" i="8" s="1"/>
  <c r="B18" i="8"/>
  <c r="G117" i="3"/>
  <c r="G116" i="3" s="1"/>
  <c r="G107" i="3"/>
  <c r="G97" i="3"/>
  <c r="G95" i="3"/>
  <c r="G83" i="3"/>
  <c r="G61" i="3" s="1"/>
  <c r="G57" i="3"/>
  <c r="G55" i="3"/>
  <c r="E52" i="3"/>
  <c r="E55" i="3"/>
  <c r="E57" i="3"/>
  <c r="E62" i="3"/>
  <c r="E73" i="3"/>
  <c r="E83" i="3"/>
  <c r="E87" i="3"/>
  <c r="E95" i="3"/>
  <c r="E97" i="3"/>
  <c r="E107" i="3"/>
  <c r="E110" i="3"/>
  <c r="E117" i="3"/>
  <c r="D52" i="3"/>
  <c r="D55" i="3"/>
  <c r="D62" i="3"/>
  <c r="D66" i="3"/>
  <c r="H66" i="3" s="1"/>
  <c r="D73" i="3"/>
  <c r="H73" i="3" s="1"/>
  <c r="D83" i="3"/>
  <c r="D87" i="3"/>
  <c r="H87" i="3" s="1"/>
  <c r="D95" i="3"/>
  <c r="D97" i="3"/>
  <c r="D107" i="3"/>
  <c r="D106" i="3" s="1"/>
  <c r="D110" i="3"/>
  <c r="D117" i="3"/>
  <c r="D116" i="3" s="1"/>
  <c r="E28" i="3"/>
  <c r="D31" i="3"/>
  <c r="D30" i="3" s="1"/>
  <c r="D18" i="3"/>
  <c r="D12" i="3" s="1"/>
  <c r="D22" i="3"/>
  <c r="D28" i="3"/>
  <c r="D36" i="3"/>
  <c r="H36" i="3" s="1"/>
  <c r="D40" i="3"/>
  <c r="H40" i="3" s="1"/>
  <c r="I12" i="10"/>
  <c r="F23" i="10"/>
  <c r="F12" i="10"/>
  <c r="F9" i="10"/>
  <c r="H31" i="3" l="1"/>
  <c r="H30" i="3"/>
  <c r="I61" i="3"/>
  <c r="D61" i="3"/>
  <c r="H61" i="3" s="1"/>
  <c r="H62" i="3"/>
  <c r="J12" i="10"/>
  <c r="E105" i="3"/>
  <c r="G106" i="3"/>
  <c r="G105" i="3" s="1"/>
  <c r="G49" i="3" s="1"/>
  <c r="H107" i="3"/>
  <c r="G51" i="3"/>
  <c r="H52" i="3"/>
  <c r="H55" i="3"/>
  <c r="H117" i="3"/>
  <c r="D21" i="3"/>
  <c r="H21" i="3" s="1"/>
  <c r="H22" i="3"/>
  <c r="I21" i="3"/>
  <c r="D109" i="3"/>
  <c r="H109" i="3" s="1"/>
  <c r="H110" i="3"/>
  <c r="I109" i="3"/>
  <c r="H57" i="3"/>
  <c r="H83" i="3"/>
  <c r="I27" i="3"/>
  <c r="H95" i="3"/>
  <c r="D27" i="3"/>
  <c r="H27" i="3" s="1"/>
  <c r="H28" i="3"/>
  <c r="H97" i="3"/>
  <c r="F15" i="10"/>
  <c r="D94" i="3"/>
  <c r="D51" i="3"/>
  <c r="I35" i="3"/>
  <c r="G94" i="3"/>
  <c r="I30" i="3"/>
  <c r="D35" i="3"/>
  <c r="I12" i="3"/>
  <c r="G50" i="3" l="1"/>
  <c r="D11" i="3"/>
  <c r="D50" i="3"/>
  <c r="E50" i="3"/>
  <c r="D105" i="3"/>
  <c r="H51" i="3"/>
  <c r="I51" i="3"/>
  <c r="H94" i="3"/>
  <c r="I94" i="3"/>
  <c r="I116" i="3"/>
  <c r="H116" i="3"/>
  <c r="H106" i="3"/>
  <c r="I106" i="3"/>
  <c r="F24" i="10"/>
  <c r="F33" i="10" s="1"/>
  <c r="E11" i="3"/>
  <c r="E10" i="3" s="1"/>
  <c r="D49" i="3" l="1"/>
  <c r="H50" i="3"/>
  <c r="I50" i="3"/>
  <c r="D10" i="3"/>
  <c r="H10" i="3" s="1"/>
  <c r="H11" i="3"/>
  <c r="I105" i="3"/>
  <c r="H105" i="3"/>
  <c r="I10" i="3"/>
  <c r="I11" i="3"/>
  <c r="C18" i="8"/>
  <c r="C9" i="8"/>
  <c r="B7" i="8"/>
  <c r="B6" i="8" s="1"/>
  <c r="F7" i="8" l="1"/>
  <c r="H49" i="3"/>
  <c r="I49" i="3"/>
  <c r="I105" i="7"/>
  <c r="B25" i="8"/>
  <c r="B24" i="8" s="1"/>
  <c r="F25" i="8" l="1"/>
  <c r="E49" i="3" l="1"/>
  <c r="C7" i="8" l="1"/>
  <c r="C6" i="8" s="1"/>
  <c r="C7" i="5" l="1"/>
  <c r="I21" i="10" l="1"/>
  <c r="I23" i="10" s="1"/>
  <c r="I11" i="10"/>
  <c r="I9" i="10" s="1"/>
  <c r="G7" i="8"/>
  <c r="F8" i="6"/>
  <c r="D8" i="9"/>
  <c r="D16" i="9"/>
  <c r="J23" i="10" l="1"/>
  <c r="I15" i="10"/>
  <c r="J9" i="10"/>
  <c r="G24" i="8"/>
  <c r="G25" i="8"/>
  <c r="I24" i="10" l="1"/>
  <c r="J15" i="10"/>
  <c r="G10" i="5"/>
  <c r="J24" i="10" l="1"/>
  <c r="H137" i="7"/>
  <c r="I137" i="7" s="1"/>
  <c r="I18" i="7"/>
  <c r="I59" i="7"/>
  <c r="H127" i="7"/>
  <c r="I128" i="7"/>
  <c r="J33" i="10" l="1"/>
  <c r="I41" i="10"/>
  <c r="I13" i="7"/>
  <c r="H7" i="7"/>
  <c r="H136" i="7"/>
  <c r="I136" i="7" s="1"/>
  <c r="I138" i="7"/>
  <c r="H116" i="7"/>
  <c r="I117" i="7"/>
  <c r="H126" i="7"/>
  <c r="I126" i="7" s="1"/>
  <c r="I127" i="7"/>
  <c r="H122" i="7"/>
  <c r="I123" i="7"/>
  <c r="C15" i="9"/>
  <c r="C13" i="9"/>
  <c r="C11" i="9"/>
  <c r="C7" i="9"/>
  <c r="C6" i="9" s="1"/>
  <c r="B7" i="9"/>
  <c r="B15" i="9"/>
  <c r="B13" i="9"/>
  <c r="B11" i="9"/>
  <c r="F11" i="9" s="1"/>
  <c r="E7" i="6"/>
  <c r="E6" i="6" s="1"/>
  <c r="E11" i="6"/>
  <c r="E10" i="6" s="1"/>
  <c r="D7" i="6"/>
  <c r="D6" i="6" s="1"/>
  <c r="D11" i="6"/>
  <c r="H11" i="6" s="1"/>
  <c r="H6" i="7" l="1"/>
  <c r="I6" i="7" s="1"/>
  <c r="I7" i="7"/>
  <c r="I9" i="7"/>
  <c r="E13" i="6"/>
  <c r="H115" i="7"/>
  <c r="I115" i="7" s="1"/>
  <c r="I116" i="7"/>
  <c r="H121" i="7"/>
  <c r="I122" i="7"/>
  <c r="F7" i="6"/>
  <c r="F6" i="6" s="1"/>
  <c r="F13" i="6" s="1"/>
  <c r="D15" i="9"/>
  <c r="B10" i="9"/>
  <c r="D10" i="6"/>
  <c r="B6" i="9"/>
  <c r="D6" i="9" s="1"/>
  <c r="D7" i="9"/>
  <c r="C10" i="9"/>
  <c r="C17" i="9" s="1"/>
  <c r="C11" i="5"/>
  <c r="F10" i="9" l="1"/>
  <c r="F17" i="9" s="1"/>
  <c r="B17" i="9"/>
  <c r="H10" i="6"/>
  <c r="H13" i="6" s="1"/>
  <c r="D13" i="6"/>
  <c r="I121" i="7"/>
  <c r="D17" i="9"/>
  <c r="C6" i="5"/>
  <c r="C36" i="8"/>
  <c r="C25" i="8"/>
  <c r="D6" i="5" l="1"/>
  <c r="G6" i="5" s="1"/>
  <c r="F24" i="8"/>
  <c r="G6" i="8" l="1"/>
  <c r="F6" i="8" l="1"/>
  <c r="H23" i="10" l="1"/>
  <c r="K23" i="10" s="1"/>
  <c r="K12" i="10"/>
  <c r="G12" i="10"/>
  <c r="K9" i="10"/>
  <c r="G9" i="10"/>
  <c r="G15" i="10" l="1"/>
  <c r="G24" i="10" s="1"/>
  <c r="H24" i="10" l="1"/>
  <c r="K15" i="10"/>
  <c r="K24" i="10" l="1"/>
</calcChain>
</file>

<file path=xl/sharedStrings.xml><?xml version="1.0" encoding="utf-8"?>
<sst xmlns="http://schemas.openxmlformats.org/spreadsheetml/2006/main" count="603" uniqueCount="217">
  <si>
    <t>I. OPĆI DIO</t>
  </si>
  <si>
    <t>A) SAŽETAK RAČUNA PRIHODA I RASHODA</t>
  </si>
  <si>
    <t>EUR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</si>
  <si>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</si>
  <si>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</si>
  <si>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</si>
  <si>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</si>
  <si>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</si>
  <si>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</si>
  <si>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</si>
  <si>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</si>
  <si>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</si>
  <si>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</si>
  <si>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</si>
  <si>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</si>
  <si>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VIŠAK / MANJAK IZ PRETHODNE(IH) GODINE KOJI ĆE SE RASPOREDITI / POKRITI</t>
  </si>
  <si>
    <t xml:space="preserve">A. RAČUN PRIHODA I RASHODA </t>
  </si>
  <si>
    <t>Prihodi poslovanja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</si>
  <si>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</si>
  <si>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</si>
  <si>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</si>
  <si>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</si>
  <si>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</si>
  <si>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</si>
  <si>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</si>
  <si>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</si>
  <si>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</si>
  <si>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</si>
  <si>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</si>
  <si>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</si>
  <si>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</si>
  <si>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Brojčana oznaka i naziv</t>
  </si>
  <si>
    <t>1 Opći prihodi i primici</t>
  </si>
  <si>
    <t xml:space="preserve">  11 Opći prihodi i primici</t>
  </si>
  <si>
    <t>3 Vlastiti prihodi</t>
  </si>
  <si>
    <t>31 Vlastiti prihodi - ustanove u zdravstvu</t>
  </si>
  <si>
    <t>4 Prihodi za posebne namjene</t>
  </si>
  <si>
    <t>43 Decentralizirana sredstva - zdravstvo</t>
  </si>
  <si>
    <t>4A Prihodi za posebne namjene - ostalo (zdravstvo)</t>
  </si>
  <si>
    <t>4I Prihodi za posebne namjene - HZZO</t>
  </si>
  <si>
    <t>5 Pomoći</t>
  </si>
  <si>
    <t>7 Prihodi od prodaje nefinancijske imovine i naknade s naslova</t>
  </si>
  <si>
    <t>72 Prihodi od prodaje nefinancijske imovine i nadoknade šteta s osnova osiguranja - u zdravstvu</t>
  </si>
  <si>
    <t>82 Namjenski primici - ustanove u zdravstvu</t>
  </si>
  <si>
    <t>UKUPNI RASHODI</t>
  </si>
  <si>
    <t>01 Opće javne usluge</t>
  </si>
  <si>
    <t>011 Izvršna i zakonodavna tijela, financijski i fiskalni poslovi</t>
  </si>
  <si>
    <t>0111 Izvršna i zakonodavna tijela</t>
  </si>
  <si>
    <t>07 Zdravstvo</t>
  </si>
  <si>
    <t>073 Bolničke službe</t>
  </si>
  <si>
    <t>0732 Usluge specijalističkih bolnica</t>
  </si>
  <si>
    <t>PRIMICI UKUPNO</t>
  </si>
  <si>
    <t>Primici od financijske imovine i zaduživanja</t>
  </si>
  <si>
    <t>Primici od prodaje dionica i udjela u glavnici</t>
  </si>
  <si>
    <t>IZDACI UKUPNO</t>
  </si>
  <si>
    <t>Izdaci za financijsku imovinu i otplate zajmova</t>
  </si>
  <si>
    <t>Izdaci za otplatu glavnice primljenih kredita i zajmova</t>
  </si>
  <si>
    <t>8 Namjenski primici od zaduživanja</t>
  </si>
  <si>
    <t xml:space="preserve">  31 Vlastiti prihodi</t>
  </si>
  <si>
    <t>II. POSEBNI DIO</t>
  </si>
  <si>
    <t>PROGRAM 1001</t>
  </si>
  <si>
    <t>PROGRAM REDOVNE DJELATNOSTI - ZDRAVSTVENA ZAŠTITA</t>
  </si>
  <si>
    <t>Aktivnost A100001</t>
  </si>
  <si>
    <t>PRUŽANJE SPECIJALISTIČKO-KONZILIJARNOG BOLNIČKOG LIJEČENJA</t>
  </si>
  <si>
    <t>Vlastiti prihodi</t>
  </si>
  <si>
    <t>4.A.</t>
  </si>
  <si>
    <t>Prihodi za posebne namjene - ostalo (ustanove u zdravstvu)</t>
  </si>
  <si>
    <t>4.I.</t>
  </si>
  <si>
    <t>Prihodi od prodaje nefinancijske imovine i nadoknade šteta</t>
  </si>
  <si>
    <t>Opći prihodi i primici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</si>
  <si>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</si>
  <si>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</si>
  <si>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</si>
  <si>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</si>
  <si>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</si>
  <si>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</si>
  <si>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</si>
  <si>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</si>
  <si>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</si>
  <si>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</si>
  <si>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</si>
  <si>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</si>
  <si>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</si>
  <si>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Kapitalni projekt K100018</t>
  </si>
  <si>
    <t>WELLTUR NAFTALAN</t>
  </si>
  <si>
    <t>Kapitalni projekt K100017</t>
  </si>
  <si>
    <t>Indeks</t>
  </si>
  <si>
    <t>6(5/2)</t>
  </si>
  <si>
    <t>7(5/4)</t>
  </si>
  <si>
    <t>6 (5/2)</t>
  </si>
  <si>
    <t>Pomoći iz državnog proračuna temeljem prijenosa EU sredstava</t>
  </si>
  <si>
    <t>Tekuće pomoći iz državnog proračuna temeljem prijenosa EU sredstava</t>
  </si>
  <si>
    <t>Prihodi od financijske imovine</t>
  </si>
  <si>
    <t>Kamate na depozite po viđenju</t>
  </si>
  <si>
    <t>Prihodi od zateznih kamata</t>
  </si>
  <si>
    <t>Prihodi od dividendi</t>
  </si>
  <si>
    <t>Prihodi po posebnim propisima</t>
  </si>
  <si>
    <t>Ostali nespomenuti prihodi</t>
  </si>
  <si>
    <t>Prihodi od prodaje proizvoda i robe te pruženih usluga</t>
  </si>
  <si>
    <t>Prihodi od pruženih usluga</t>
  </si>
  <si>
    <t>Donacije od pravnih i fizičkih osoba izvan općeg proračuna</t>
  </si>
  <si>
    <t>Tekuće donacije od trgovačkih društava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</si>
  <si>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</si>
  <si>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</si>
  <si>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</si>
  <si>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HZZO-a na temelju ugovornih obveza</t>
  </si>
  <si>
    <t>Plaće (bruto)</t>
  </si>
  <si>
    <t>Plaće za redovan rad</t>
  </si>
  <si>
    <t>Plaće za prekovremeni rad</t>
  </si>
  <si>
    <t>Doprinosi na plaće</t>
  </si>
  <si>
    <t>Ostali rashodi za zaposlene</t>
  </si>
  <si>
    <t>Doprinosi za mirovinsko osiguranje</t>
  </si>
  <si>
    <t>Doprinosi za obvezno zdravstveno osiguranje</t>
  </si>
  <si>
    <t>Službena putovanja</t>
  </si>
  <si>
    <t>Naknade za prijevoz, za rad na terenu i odvojen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</si>
  <si>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</si>
  <si>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</si>
  <si>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</si>
  <si>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</si>
  <si>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</si>
  <si>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</si>
  <si>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</si>
  <si>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</si>
  <si>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</si>
  <si>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</si>
  <si>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</si>
  <si>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</si>
  <si>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</si>
  <si>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</si>
  <si>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</si>
  <si>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</si>
  <si>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</si>
  <si>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</si>
  <si>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</si>
  <si>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</si>
  <si>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</si>
  <si>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</si>
  <si>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</si>
  <si>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</si>
  <si>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Kamate za primljene kredite i zajmove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</si>
  <si>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</si>
  <si>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</si>
  <si>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</si>
  <si>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</si>
  <si>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</si>
  <si>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</si>
  <si>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Licence</t>
  </si>
  <si>
    <t>Postrojenje i oprema</t>
  </si>
  <si>
    <t>Uredska oprema i namještaj</t>
  </si>
  <si>
    <t>Komunikacijska oprema</t>
  </si>
  <si>
    <t>Oprema za održavanje i zaštitu</t>
  </si>
  <si>
    <t>Medicinska i laboratorijska oprema</t>
  </si>
  <si>
    <t>Uređaji, strojevi i oprema za ostale namjene</t>
  </si>
  <si>
    <t>Dodatna ulaganja na građevinskim objektima</t>
  </si>
  <si>
    <t>Naknade troškova zaposlenima</t>
  </si>
  <si>
    <t>Otplata glavnice primljenih kredita od tuzemnih kreditnih institucija izvan javnog sektora</t>
  </si>
  <si>
    <t xml:space="preserve">Indeks </t>
  </si>
  <si>
    <t>PRIPREMA I PROVEDBA ŽUPANIJSKIH RAZVOJNIH PROJEKTA</t>
  </si>
  <si>
    <t>Kazne, upravne mjere i ostali prihodi</t>
  </si>
  <si>
    <t>Ostali prihodi</t>
  </si>
  <si>
    <t>Prihodi od pozitivnih tečajnih razlika i razlika zbog primjene valutne klauzule</t>
  </si>
  <si>
    <t>Prihodi iz nadležnog proračuna za financiranje izdataka za financijsku imovinu i otplatu zajmova</t>
  </si>
  <si>
    <t>Kapitalne pomoći iz državnog proračuna temeljem prijenosa EU sredstava</t>
  </si>
  <si>
    <t>Rashodi lijekova i potrošnog medicinskog materijala kod zdravstvenih ustanova</t>
  </si>
  <si>
    <t>Rashodi po osnovi utroška lijekova i potrošnog medicinskog materijala</t>
  </si>
  <si>
    <t>Ulaganja u računalne programe</t>
  </si>
  <si>
    <t>Dodatna ulaganja na postrojenjima i opremi</t>
  </si>
  <si>
    <t>Službena, radna i zaštitna odjeća i obuća</t>
  </si>
  <si>
    <t>Negativne tečajne razlike i razlike zbog primjene valutne klauzule</t>
  </si>
  <si>
    <t>Rashodi za donacije, kazne, naknade šteta i kapitalne pomoći</t>
  </si>
  <si>
    <t>Kazne, penali i naknade štete</t>
  </si>
  <si>
    <t>Nakande štete zaposlenicima</t>
  </si>
  <si>
    <t>A1.PRIHODI I RASHODI POSLOVANJA PREMA EKONOMSKOJ KLASIFIKACIJI</t>
  </si>
  <si>
    <t>A2.PRIHODI I RASHODI POSLOVANJA PREMA IZVORIMA FINANCIRANJA</t>
  </si>
  <si>
    <t>A3. RASHODI PREMA FUNKCIJSKOJ KLASIFIKACIJI</t>
  </si>
  <si>
    <t>B1. RAČUN FINANCIRANJA PREMA EKONOMSKOJ KLASIFIKACIJI</t>
  </si>
  <si>
    <t>B2. RAČUN FINANCIRANJA PREMA IZVORIMA FINANCIRANJA</t>
  </si>
  <si>
    <t>Pomoći proračunskim korisnicima iz proračuna koji im nije nadležan</t>
  </si>
  <si>
    <t>Tekuće pomoći proračunskim korisnicima iz proračuna koji im nije nadležan</t>
  </si>
  <si>
    <t>Doprinosi za obvezno osiguranje u slučaju nezaposlenosti</t>
  </si>
  <si>
    <t>076 Poslovi i udruge zdravstva koji nisu drugdje svrstani</t>
  </si>
  <si>
    <t>0760 Poslovi i udruge zdravstva koji nisu drugdje svrstani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</si>
  <si>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</si>
  <si>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</si>
  <si>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</si>
  <si>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</si>
  <si>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</si>
  <si>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</si>
  <si>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Ugovorene kazne i ostale naknade šteta</t>
  </si>
  <si>
    <t>Pomoći - proračun koji nije nadležan</t>
  </si>
  <si>
    <t>Kapitalne pomoći proračunskim korisnicima iz proračuna koji im nije nadležan</t>
  </si>
  <si>
    <t>Tekuće pomoći od izvanproračunskih korisnika</t>
  </si>
  <si>
    <t>Pomoći od izvanproračunskih korisnika</t>
  </si>
  <si>
    <t>Izvršenje 01.01.2025. - 30.06.2025.</t>
  </si>
  <si>
    <t>Izvorni plan 2026.</t>
  </si>
  <si>
    <t>Tekući plan 2026.</t>
  </si>
  <si>
    <t>RAZDJEL 005</t>
  </si>
  <si>
    <t>GLAVA/RKP 40703</t>
  </si>
  <si>
    <t>UPRAVNI ODJEL ZA ZDRAVSTVO, SOCIJALNU SKRB I HRVATSKE BRANITELJE</t>
  </si>
  <si>
    <t>NAFTALAN - SPECIJALNA BOLNICA ZA MEDICINSKU REHABILITACIJU</t>
  </si>
  <si>
    <t>Prihodi za posebne namjene -HZZO</t>
  </si>
  <si>
    <t>Prihodi decentralizacija zdravstvo</t>
  </si>
  <si>
    <t>Pomoći iz državnog proračuna</t>
  </si>
  <si>
    <t>Instrumenti Eu nove generacije</t>
  </si>
  <si>
    <t>Prihodi od prodaje ili zamjene nefinancijske imovine i naknade s naslova osiguranja</t>
  </si>
  <si>
    <t>Naknade štete zaposlenicima</t>
  </si>
  <si>
    <t>WELLTUR NAFTALAN NPOO. C1.6.R1-I1.01-V3.0016</t>
  </si>
  <si>
    <t>ULAGANJE U ZDRAVSTVENE USTANOVE</t>
  </si>
  <si>
    <t>Tekući projekt T100003</t>
  </si>
  <si>
    <t>POKRIĆE GUBITKA NASTALOG U REDOVNOM POSLOVANJU USTANOVE</t>
  </si>
  <si>
    <t>BROJČANA OZNAKA I NAZIV</t>
  </si>
  <si>
    <t>6 (5/4)</t>
  </si>
  <si>
    <t>50 Pomoći iz državnog proračuna</t>
  </si>
  <si>
    <t>58 Instrumenti EU nove generacije</t>
  </si>
  <si>
    <t>43 Prihodi decentralizacija zdravstvo</t>
  </si>
  <si>
    <t>Izvršenje 01.01.2026. - 30.06.2026.</t>
  </si>
  <si>
    <t>POLUGODIŠNJI IZVJEŠTAJ O IZVRŠENJU FINANCIJSKOG PLANA NAFTALANA, SPECIJALNE BOLNICE ZA MEDICINSKU REHABILTACIJU
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</si>
</sst>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4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0" borderId="0"/>
    <xf numFmtId="0" fontId="13" fillId="0" borderId="0"/>
  </cellStyleXfs>
  <cellXfs count="14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1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12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2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4" fontId="0" fillId="0" borderId="0" xfId="0" applyNumberFormat="1"/>
    <xf numFmtId="0" fontId="9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49" fontId="7" fillId="2" borderId="3" xfId="0" quotePrefix="1" applyNumberFormat="1" applyFont="1" applyFill="1" applyBorder="1" applyAlignment="1">
      <alignment horizontal="left" vertical="center" wrapText="1"/>
    </xf>
    <xf numFmtId="0" fontId="1" fillId="7" borderId="4" xfId="4" applyFont="1" applyBorder="1" applyAlignment="1">
      <alignment horizontal="center" vertical="center" wrapText="1"/>
    </xf>
    <xf numFmtId="0" fontId="1" fillId="7" borderId="3" xfId="4" applyFont="1" applyBorder="1" applyAlignment="1">
      <alignment horizontal="center" vertical="center" wrapText="1"/>
    </xf>
    <xf numFmtId="0" fontId="15" fillId="4" borderId="4" xfId="1" applyFont="1" applyBorder="1" applyAlignment="1">
      <alignment horizontal="center" vertical="center" wrapText="1"/>
    </xf>
    <xf numFmtId="0" fontId="15" fillId="4" borderId="3" xfId="1" applyFont="1" applyBorder="1" applyAlignment="1">
      <alignment horizontal="center" vertical="center" wrapText="1"/>
    </xf>
    <xf numFmtId="0" fontId="1" fillId="5" borderId="3" xfId="2" applyFont="1" applyBorder="1"/>
    <xf numFmtId="4" fontId="1" fillId="5" borderId="3" xfId="2" applyNumberFormat="1" applyFont="1" applyBorder="1"/>
    <xf numFmtId="0" fontId="1" fillId="6" borderId="4" xfId="3" applyFont="1" applyBorder="1" applyAlignment="1">
      <alignment horizontal="center" vertical="center" wrapText="1"/>
    </xf>
    <xf numFmtId="0" fontId="1" fillId="6" borderId="3" xfId="3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1" fillId="5" borderId="3" xfId="2" applyNumberFormat="1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center" vertical="center" wrapText="1"/>
    </xf>
    <xf numFmtId="3" fontId="9" fillId="8" borderId="1" xfId="0" quotePrefix="1" applyNumberFormat="1" applyFont="1" applyFill="1" applyBorder="1" applyAlignment="1">
      <alignment horizontal="right"/>
    </xf>
    <xf numFmtId="3" fontId="9" fillId="3" borderId="1" xfId="0" quotePrefix="1" applyNumberFormat="1" applyFont="1" applyFill="1" applyBorder="1" applyAlignment="1">
      <alignment horizontal="right"/>
    </xf>
    <xf numFmtId="3" fontId="9" fillId="8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3" fontId="6" fillId="3" borderId="3" xfId="0" quotePrefix="1" applyNumberFormat="1" applyFont="1" applyFill="1" applyBorder="1" applyAlignment="1">
      <alignment horizontal="right"/>
    </xf>
    <xf numFmtId="4" fontId="12" fillId="2" borderId="0" xfId="0" applyNumberFormat="1" applyFont="1" applyFill="1" applyAlignment="1">
      <alignment horizontal="right"/>
    </xf>
    <xf numFmtId="4" fontId="3" fillId="2" borderId="0" xfId="0" applyNumberFormat="1" applyFont="1" applyFill="1" applyAlignment="1">
      <alignment horizontal="right"/>
    </xf>
    <xf numFmtId="3" fontId="9" fillId="8" borderId="3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4" fontId="9" fillId="8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0" fontId="1" fillId="7" borderId="3" xfId="4" applyFont="1" applyBorder="1" applyAlignment="1">
      <alignment horizontal="left" vertical="center" wrapText="1"/>
    </xf>
    <xf numFmtId="0" fontId="1" fillId="7" borderId="3" xfId="4" applyFont="1" applyBorder="1" applyAlignment="1">
      <alignment horizontal="left" vertical="center" wrapText="1" indent="1"/>
    </xf>
    <xf numFmtId="49" fontId="16" fillId="6" borderId="4" xfId="3" applyNumberFormat="1" applyFont="1" applyBorder="1" applyAlignment="1">
      <alignment horizontal="center" wrapText="1"/>
    </xf>
    <xf numFmtId="0" fontId="1" fillId="5" borderId="3" xfId="2" applyFont="1" applyBorder="1" applyAlignment="1">
      <alignment horizontal="left" vertical="center" wrapText="1" indent="2"/>
    </xf>
    <xf numFmtId="0" fontId="1" fillId="5" borderId="3" xfId="2" applyFont="1" applyBorder="1" applyAlignment="1">
      <alignment horizontal="left" vertical="center" wrapText="1" indent="3"/>
    </xf>
    <xf numFmtId="4" fontId="16" fillId="6" borderId="4" xfId="3" applyNumberFormat="1" applyFont="1" applyBorder="1" applyAlignment="1">
      <alignment horizontal="center" wrapText="1"/>
    </xf>
    <xf numFmtId="0" fontId="18" fillId="2" borderId="3" xfId="5" applyFont="1" applyFill="1" applyBorder="1" applyAlignment="1">
      <alignment horizontal="left" vertical="center" wrapText="1" indent="4"/>
    </xf>
    <xf numFmtId="0" fontId="18" fillId="2" borderId="3" xfId="5" applyFont="1" applyFill="1" applyBorder="1" applyAlignment="1">
      <alignment horizontal="left" vertical="center" wrapText="1"/>
    </xf>
    <xf numFmtId="4" fontId="18" fillId="2" borderId="3" xfId="5" applyNumberFormat="1" applyFont="1" applyFill="1" applyBorder="1" applyAlignment="1">
      <alignment horizontal="left" vertical="center" wrapText="1" indent="4"/>
    </xf>
    <xf numFmtId="0" fontId="20" fillId="0" borderId="3" xfId="0" applyFont="1" applyBorder="1" applyAlignment="1">
      <alignment horizontal="center"/>
    </xf>
    <xf numFmtId="0" fontId="19" fillId="2" borderId="3" xfId="5" applyFont="1" applyFill="1" applyBorder="1" applyAlignment="1">
      <alignment horizontal="left" vertical="center" wrapText="1" indent="4"/>
    </xf>
    <xf numFmtId="0" fontId="20" fillId="0" borderId="6" xfId="0" applyFont="1" applyBorder="1" applyAlignment="1">
      <alignment horizontal="center"/>
    </xf>
    <xf numFmtId="0" fontId="19" fillId="2" borderId="3" xfId="0" applyFont="1" applyFill="1" applyBorder="1" applyAlignment="1">
      <alignment horizontal="left" vertical="center" wrapText="1" indent="7"/>
    </xf>
    <xf numFmtId="4" fontId="19" fillId="2" borderId="3" xfId="0" applyNumberFormat="1" applyFont="1" applyFill="1" applyBorder="1" applyAlignment="1">
      <alignment horizontal="right"/>
    </xf>
    <xf numFmtId="4" fontId="19" fillId="2" borderId="3" xfId="0" applyNumberFormat="1" applyFont="1" applyFill="1" applyBorder="1" applyAlignment="1">
      <alignment horizontal="center"/>
    </xf>
    <xf numFmtId="4" fontId="1" fillId="5" borderId="3" xfId="2" applyNumberFormat="1" applyFont="1" applyBorder="1" applyAlignment="1">
      <alignment horizontal="center" vertical="center" wrapText="1"/>
    </xf>
    <xf numFmtId="4" fontId="1" fillId="7" borderId="3" xfId="4" applyNumberFormat="1" applyFont="1" applyBorder="1" applyAlignment="1">
      <alignment horizontal="center" vertical="center" wrapText="1"/>
    </xf>
    <xf numFmtId="4" fontId="21" fillId="8" borderId="1" xfId="6" quotePrefix="1" applyNumberFormat="1" applyFont="1" applyFill="1" applyBorder="1" applyAlignment="1">
      <alignment horizontal="right"/>
    </xf>
    <xf numFmtId="4" fontId="21" fillId="3" borderId="1" xfId="6" quotePrefix="1" applyNumberFormat="1" applyFont="1" applyFill="1" applyBorder="1" applyAlignment="1">
      <alignment horizontal="right"/>
    </xf>
    <xf numFmtId="4" fontId="21" fillId="8" borderId="3" xfId="6" quotePrefix="1" applyNumberFormat="1" applyFont="1" applyFill="1" applyBorder="1" applyAlignment="1">
      <alignment horizontal="right"/>
    </xf>
    <xf numFmtId="4" fontId="21" fillId="3" borderId="3" xfId="6" quotePrefix="1" applyNumberFormat="1" applyFont="1" applyFill="1" applyBorder="1" applyAlignment="1">
      <alignment horizontal="right"/>
    </xf>
    <xf numFmtId="0" fontId="18" fillId="2" borderId="1" xfId="5" applyFont="1" applyFill="1" applyBorder="1" applyAlignment="1">
      <alignment horizontal="center" vertical="center" wrapText="1"/>
    </xf>
    <xf numFmtId="0" fontId="18" fillId="2" borderId="2" xfId="5" applyFont="1" applyFill="1" applyBorder="1" applyAlignment="1">
      <alignment horizontal="center" vertical="center" wrapText="1"/>
    </xf>
    <xf numFmtId="0" fontId="18" fillId="2" borderId="4" xfId="5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4" fontId="16" fillId="6" borderId="1" xfId="3" applyNumberFormat="1" applyFont="1" applyBorder="1" applyAlignment="1">
      <alignment horizontal="left" wrapText="1"/>
    </xf>
    <xf numFmtId="4" fontId="16" fillId="6" borderId="2" xfId="3" applyNumberFormat="1" applyFont="1" applyBorder="1" applyAlignment="1">
      <alignment horizontal="left" wrapText="1"/>
    </xf>
    <xf numFmtId="4" fontId="16" fillId="6" borderId="4" xfId="3" applyNumberFormat="1" applyFont="1" applyBorder="1" applyAlignment="1">
      <alignment horizontal="left" wrapText="1"/>
    </xf>
    <xf numFmtId="0" fontId="1" fillId="5" borderId="1" xfId="2" applyFont="1" applyBorder="1" applyAlignment="1">
      <alignment horizontal="center" vertical="center" wrapText="1"/>
    </xf>
    <xf numFmtId="0" fontId="1" fillId="5" borderId="2" xfId="2" applyFont="1" applyBorder="1" applyAlignment="1">
      <alignment horizontal="center" vertical="center" wrapText="1"/>
    </xf>
    <xf numFmtId="0" fontId="1" fillId="5" borderId="4" xfId="2" applyFont="1" applyBorder="1" applyAlignment="1">
      <alignment horizontal="center" vertical="center" wrapText="1"/>
    </xf>
    <xf numFmtId="0" fontId="1" fillId="7" borderId="1" xfId="4" applyFont="1" applyBorder="1" applyAlignment="1">
      <alignment horizontal="center" vertical="center" wrapText="1"/>
    </xf>
    <xf numFmtId="0" fontId="1" fillId="7" borderId="2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center" vertical="center" wrapText="1"/>
    </xf>
    <xf numFmtId="0" fontId="15" fillId="4" borderId="1" xfId="1" applyFont="1" applyBorder="1" applyAlignment="1">
      <alignment horizontal="center" vertical="center" wrapText="1"/>
    </xf>
    <xf numFmtId="0" fontId="15" fillId="4" borderId="2" xfId="1" applyFont="1" applyBorder="1" applyAlignment="1">
      <alignment horizontal="center" vertical="center" wrapText="1"/>
    </xf>
    <xf numFmtId="0" fontId="15" fillId="4" borderId="4" xfId="1" applyFont="1" applyBorder="1" applyAlignment="1">
      <alignment horizontal="center" vertical="center" wrapText="1"/>
    </xf>
    <xf numFmtId="0" fontId="15" fillId="4" borderId="1" xfId="1" quotePrefix="1" applyFont="1" applyBorder="1" applyAlignment="1">
      <alignment horizontal="center" vertical="center" wrapText="1"/>
    </xf>
    <xf numFmtId="0" fontId="15" fillId="4" borderId="2" xfId="1" quotePrefix="1" applyFont="1" applyBorder="1" applyAlignment="1">
      <alignment horizontal="center" vertical="center" wrapText="1"/>
    </xf>
    <xf numFmtId="0" fontId="15" fillId="4" borderId="4" xfId="1" quotePrefix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6" borderId="1" xfId="3" applyFont="1" applyBorder="1" applyAlignment="1">
      <alignment horizontal="center" vertical="center" wrapText="1"/>
    </xf>
    <xf numFmtId="0" fontId="1" fillId="6" borderId="2" xfId="3" applyFont="1" applyBorder="1" applyAlignment="1">
      <alignment horizontal="center" vertical="center" wrapText="1"/>
    </xf>
    <xf numFmtId="0" fontId="1" fillId="6" borderId="4" xfId="3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5" borderId="3" xfId="2" applyFont="1" applyBorder="1" applyAlignment="1">
      <alignment horizontal="center"/>
    </xf>
  </cellXfs>
  <cellStyles count="7">
    <cellStyle name="20% - Isticanje1" xfId="2" builtinId="30"/>
    <cellStyle name="40% - Isticanje1" xfId="3" builtinId="31"/>
    <cellStyle name="60% - Isticanje1" xfId="4" builtinId="32"/>
    <cellStyle name="Isticanje1" xfId="1" builtinId="29"/>
    <cellStyle name="Normalno" xfId="0" builtinId="0"/>
    <cellStyle name="Normalno 2 2" xfId="5" xr:uid="{957A49E4-3310-4160-9461-FEB03F8D7F28}"/>
    <cellStyle name="Normalno 3" xfId="6" xr:uid="{7AF6979D-451A-40E6-A1C6-C8C8817A5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workbookViewId="0">
      <selection activeCell="Q7" sqref="Q7"/>
    </sheetView>
  </sheetViews>
  <sheetFormatPr defaultRowHeight="15" x14ac:dyDescent="0.25"/>
  <cols>
    <col min="5" max="5" width="25.28515625" customWidth="1"/>
    <col min="6" max="6" width="20" customWidth="1"/>
    <col min="7" max="7" width="19.28515625" customWidth="1"/>
    <col min="8" max="8" width="16" customWidth="1"/>
    <col min="9" max="9" width="20.28515625" customWidth="1"/>
    <col min="10" max="10" width="10.140625" customWidth="1"/>
  </cols>
  <sheetData>
    <row r="1" spans="1:11" ht="42" customHeight="1" x14ac:dyDescent="0.25">
      <c r="A1" s="104" t="s">
        <v>216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5.75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1" ht="15.75" customHeight="1" x14ac:dyDescent="0.25">
      <c r="A5" s="104" t="s">
        <v>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ht="18" x14ac:dyDescent="0.25">
      <c r="A6" s="1"/>
      <c r="B6" s="2"/>
      <c r="C6" s="2"/>
      <c r="D6" s="2"/>
      <c r="E6" s="6"/>
      <c r="F6" s="6"/>
      <c r="G6" s="7"/>
      <c r="H6" s="7"/>
      <c r="I6" s="24" t="s">
        <v>2</v>
      </c>
    </row>
    <row r="7" spans="1:11" ht="25.5" x14ac:dyDescent="0.25">
      <c r="A7" s="20"/>
      <c r="B7" s="21"/>
      <c r="C7" s="21"/>
      <c r="D7" s="22"/>
      <c r="E7" s="23"/>
      <c r="F7" s="3" t="s">
        <v>193</v>
      </c>
      <c r="G7" s="3" t="s">
        <v>194</v>
      </c>
      <c r="H7" s="3" t="s">
        <v>195</v>
      </c>
      <c r="I7" s="3" t="s">
        <v>215</v>
      </c>
      <c r="J7" s="3" t="s">
        <v>86</v>
      </c>
      <c r="K7" s="3" t="s">
        <v>86</v>
      </c>
    </row>
    <row r="8" spans="1:11" x14ac:dyDescent="0.25">
      <c r="A8" s="131">
        <v>1</v>
      </c>
      <c r="B8" s="132"/>
      <c r="C8" s="132"/>
      <c r="D8" s="132"/>
      <c r="E8" s="133"/>
      <c r="F8" s="3">
        <v>2</v>
      </c>
      <c r="G8" s="3">
        <v>3</v>
      </c>
      <c r="H8" s="3">
        <v>4</v>
      </c>
      <c r="I8" s="3">
        <v>5</v>
      </c>
      <c r="J8" s="3" t="s">
        <v>87</v>
      </c>
      <c r="K8" s="3" t="s">
        <v>88</v>
      </c>
    </row>
    <row r="9" spans="1:11" x14ac:dyDescent="0.25">
      <c r="A9" s="124" t="s">
        <v>3</v>
      </c>
      <c r="B9" s="125"/>
      <c r="C9" s="125"/>
      <c r="D9" s="125"/>
      <c r="E9" s="126"/>
      <c r="F9" s="35">
        <f>SUM(F10:F11)</f>
        <v>3906079.81</v>
      </c>
      <c r="G9" s="35">
        <f t="shared" ref="G9" si="0">G10+G11</f>
        <v>10896534</v>
      </c>
      <c r="H9" s="35">
        <f t="shared" ref="H9" si="1">H10+H11</f>
        <v>10896534</v>
      </c>
      <c r="I9" s="35">
        <f>SUM(I10:I11)</f>
        <v>5011189.34</v>
      </c>
      <c r="J9" s="35">
        <f>SUM(I9/F9)*100</f>
        <v>128.29203661355808</v>
      </c>
      <c r="K9" s="35">
        <f>SUM(I9/H9)*100</f>
        <v>45.988837735008218</v>
      </c>
    </row>
    <row r="10" spans="1:11" x14ac:dyDescent="0.25">
      <c r="A10" s="127" t="s">
        <v>4</v>
      </c>
      <c r="B10" s="128"/>
      <c r="C10" s="128"/>
      <c r="D10" s="128"/>
      <c r="E10" s="123"/>
      <c r="F10" s="34">
        <v>3906079.81</v>
      </c>
      <c r="G10" s="34">
        <v>10896534</v>
      </c>
      <c r="H10" s="34">
        <v>10896534</v>
      </c>
      <c r="I10" s="41">
        <v>5011189.34</v>
      </c>
      <c r="J10" s="34">
        <f t="shared" ref="J10:J15" si="2">SUM(I10/F10)*100</f>
        <v>128.29203661355808</v>
      </c>
      <c r="K10" s="34">
        <f t="shared" ref="K10:K15" si="3">SUM(I10/H10)*100</f>
        <v>45.988837735008218</v>
      </c>
    </row>
    <row r="11" spans="1:11" x14ac:dyDescent="0.25">
      <c r="A11" s="122" t="s">
        <v>5</v>
      </c>
      <c r="B11" s="123"/>
      <c r="C11" s="123"/>
      <c r="D11" s="123"/>
      <c r="E11" s="123"/>
      <c r="F11" s="34">
        <v>0</v>
      </c>
      <c r="G11" s="34">
        <v>0</v>
      </c>
      <c r="H11" s="34">
        <v>0</v>
      </c>
      <c r="I11" s="34">
        <f t="shared" ref="I11" si="4">SUM(G11:H11)</f>
        <v>0</v>
      </c>
      <c r="J11" s="34">
        <v>0</v>
      </c>
      <c r="K11" s="34">
        <v>0</v>
      </c>
    </row>
    <row r="12" spans="1:11" x14ac:dyDescent="0.25">
      <c r="A12" s="25" t="s">
        <v>6</v>
      </c>
      <c r="B12" s="47"/>
      <c r="C12" s="47"/>
      <c r="D12" s="47"/>
      <c r="E12" s="47"/>
      <c r="F12" s="35">
        <f>SUM(F13:F14)</f>
        <v>3918457.3499999996</v>
      </c>
      <c r="G12" s="35">
        <f t="shared" ref="G12" si="5">G13+G14</f>
        <v>9853128</v>
      </c>
      <c r="H12" s="35">
        <f t="shared" ref="H12" si="6">H13+H14</f>
        <v>9853128</v>
      </c>
      <c r="I12" s="35">
        <f>SUM(I13:I14)</f>
        <v>5043089.41</v>
      </c>
      <c r="J12" s="35">
        <f t="shared" si="2"/>
        <v>128.70088811863681</v>
      </c>
      <c r="K12" s="35">
        <f t="shared" si="3"/>
        <v>51.182623528284623</v>
      </c>
    </row>
    <row r="13" spans="1:11" x14ac:dyDescent="0.25">
      <c r="A13" s="129" t="s">
        <v>7</v>
      </c>
      <c r="B13" s="128"/>
      <c r="C13" s="128"/>
      <c r="D13" s="128"/>
      <c r="E13" s="128"/>
      <c r="F13" s="34">
        <v>3671533.01</v>
      </c>
      <c r="G13" s="34">
        <v>8989036</v>
      </c>
      <c r="H13" s="34">
        <v>8989036</v>
      </c>
      <c r="I13" s="34">
        <v>4074447.3</v>
      </c>
      <c r="J13" s="34">
        <f t="shared" si="2"/>
        <v>110.97400701294526</v>
      </c>
      <c r="K13" s="34">
        <f t="shared" si="3"/>
        <v>45.326854848506557</v>
      </c>
    </row>
    <row r="14" spans="1:11" x14ac:dyDescent="0.25">
      <c r="A14" s="122" t="s">
        <v>8</v>
      </c>
      <c r="B14" s="123"/>
      <c r="C14" s="123"/>
      <c r="D14" s="123"/>
      <c r="E14" s="123"/>
      <c r="F14" s="34">
        <v>246924.34</v>
      </c>
      <c r="G14" s="34">
        <v>864092</v>
      </c>
      <c r="H14" s="34">
        <v>864092</v>
      </c>
      <c r="I14" s="34">
        <v>968642.1100000001</v>
      </c>
      <c r="J14" s="34">
        <f t="shared" si="2"/>
        <v>392.28296003545057</v>
      </c>
      <c r="K14" s="34">
        <f t="shared" si="3"/>
        <v>112.09941881188578</v>
      </c>
    </row>
    <row r="15" spans="1:11" x14ac:dyDescent="0.25">
      <c r="A15" s="130" t="s">
        <v>9</v>
      </c>
      <c r="B15" s="125"/>
      <c r="C15" s="125"/>
      <c r="D15" s="125"/>
      <c r="E15" s="125"/>
      <c r="F15" s="35">
        <f>SUM(F9-F12)</f>
        <v>-12377.539999999572</v>
      </c>
      <c r="G15" s="35">
        <f t="shared" ref="G15" si="7">G9-G12</f>
        <v>1043406</v>
      </c>
      <c r="H15" s="35">
        <f t="shared" ref="H15" si="8">H9-H12</f>
        <v>1043406</v>
      </c>
      <c r="I15" s="35">
        <f>SUM(I9-I12)</f>
        <v>-31900.070000000298</v>
      </c>
      <c r="J15" s="35">
        <f t="shared" si="2"/>
        <v>257.72544463602139</v>
      </c>
      <c r="K15" s="35">
        <f t="shared" si="3"/>
        <v>-3.0573017598135621</v>
      </c>
    </row>
    <row r="16" spans="1:11" ht="18" x14ac:dyDescent="0.25">
      <c r="A16" s="4"/>
      <c r="B16" s="16"/>
      <c r="C16" s="16"/>
      <c r="D16" s="16"/>
      <c r="E16" s="16"/>
      <c r="F16" s="16"/>
      <c r="G16" s="17"/>
      <c r="H16" s="17"/>
      <c r="I16" s="17"/>
    </row>
    <row r="17" spans="1:11" ht="15.75" customHeight="1" x14ac:dyDescent="0.25">
      <c r="A17" s="104" t="s">
        <v>10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1" ht="18" x14ac:dyDescent="0.25">
      <c r="A18" s="4"/>
      <c r="B18" s="16"/>
      <c r="C18" s="16"/>
      <c r="D18" s="16"/>
      <c r="E18" s="16"/>
      <c r="F18" s="16"/>
      <c r="G18" s="17"/>
      <c r="H18" s="17"/>
      <c r="I18" s="17"/>
    </row>
    <row r="19" spans="1:11" ht="25.5" x14ac:dyDescent="0.25">
      <c r="A19" s="20"/>
      <c r="B19" s="21"/>
      <c r="C19" s="21"/>
      <c r="D19" s="22"/>
      <c r="E19" s="23"/>
      <c r="F19" s="3" t="s">
        <v>193</v>
      </c>
      <c r="G19" s="3" t="s">
        <v>194</v>
      </c>
      <c r="H19" s="3" t="s">
        <v>195</v>
      </c>
      <c r="I19" s="3" t="s">
        <v>215</v>
      </c>
      <c r="J19" s="3" t="s">
        <v>86</v>
      </c>
      <c r="K19" s="3" t="s">
        <v>86</v>
      </c>
    </row>
    <row r="20" spans="1:11" x14ac:dyDescent="0.25">
      <c r="A20" s="131">
        <v>1</v>
      </c>
      <c r="B20" s="132"/>
      <c r="C20" s="132"/>
      <c r="D20" s="132"/>
      <c r="E20" s="133"/>
      <c r="F20" s="3">
        <v>2</v>
      </c>
      <c r="G20" s="3">
        <v>3</v>
      </c>
      <c r="H20" s="3">
        <v>4</v>
      </c>
      <c r="I20" s="3">
        <v>5</v>
      </c>
      <c r="J20" s="3" t="s">
        <v>87</v>
      </c>
      <c r="K20" s="3" t="s">
        <v>88</v>
      </c>
    </row>
    <row r="21" spans="1:11" x14ac:dyDescent="0.25">
      <c r="A21" s="122" t="s">
        <v>11</v>
      </c>
      <c r="B21" s="123"/>
      <c r="C21" s="123"/>
      <c r="D21" s="123"/>
      <c r="E21" s="123"/>
      <c r="F21" s="34">
        <v>0</v>
      </c>
      <c r="G21" s="34">
        <v>0</v>
      </c>
      <c r="H21" s="34">
        <v>0</v>
      </c>
      <c r="I21" s="34">
        <f>SUM(G21:H21)</f>
        <v>0</v>
      </c>
      <c r="J21" s="34">
        <v>0</v>
      </c>
      <c r="K21" s="34">
        <v>0</v>
      </c>
    </row>
    <row r="22" spans="1:11" x14ac:dyDescent="0.25">
      <c r="A22" s="122" t="s">
        <v>12</v>
      </c>
      <c r="B22" s="123"/>
      <c r="C22" s="123"/>
      <c r="D22" s="123"/>
      <c r="E22" s="123"/>
      <c r="F22" s="34">
        <v>168919.92</v>
      </c>
      <c r="G22" s="34">
        <v>337840</v>
      </c>
      <c r="H22" s="34">
        <v>337840</v>
      </c>
      <c r="I22" s="34">
        <v>168919.92</v>
      </c>
      <c r="J22" s="34">
        <f>SUM(I22/F22)*100</f>
        <v>100</v>
      </c>
      <c r="K22" s="34">
        <f>SUM(I22/H22)*100</f>
        <v>49.999976320151553</v>
      </c>
    </row>
    <row r="23" spans="1:11" x14ac:dyDescent="0.25">
      <c r="A23" s="130" t="s">
        <v>13</v>
      </c>
      <c r="B23" s="125"/>
      <c r="C23" s="125"/>
      <c r="D23" s="125"/>
      <c r="E23" s="125"/>
      <c r="F23" s="35">
        <f>SUM(F21-F22)</f>
        <v>-168919.92</v>
      </c>
      <c r="G23" s="35">
        <f t="shared" ref="G23:H23" si="9">G21-G22</f>
        <v>-337840</v>
      </c>
      <c r="H23" s="35">
        <f t="shared" si="9"/>
        <v>-337840</v>
      </c>
      <c r="I23" s="35">
        <f>SUM(I21-I22)</f>
        <v>-168919.92</v>
      </c>
      <c r="J23" s="35">
        <f t="shared" ref="J23:J24" si="10">SUM(I23/F23)*100</f>
        <v>100</v>
      </c>
      <c r="K23" s="35">
        <f t="shared" ref="K23" si="11">SUM(I23/H23)*100</f>
        <v>49.999976320151553</v>
      </c>
    </row>
    <row r="24" spans="1:11" x14ac:dyDescent="0.25">
      <c r="A24" s="130" t="s">
        <v>14</v>
      </c>
      <c r="B24" s="125"/>
      <c r="C24" s="125"/>
      <c r="D24" s="125"/>
      <c r="E24" s="125"/>
      <c r="F24" s="35">
        <f>SUM(F15+F23)</f>
        <v>-181297.45999999958</v>
      </c>
      <c r="G24" s="35">
        <f>SUM(G15+G23)</f>
        <v>705566</v>
      </c>
      <c r="H24" s="35">
        <f t="shared" ref="H24" si="12">H15+H23</f>
        <v>705566</v>
      </c>
      <c r="I24" s="35">
        <f>SUM(I15+I23)</f>
        <v>-200819.99000000031</v>
      </c>
      <c r="J24" s="35">
        <f t="shared" si="10"/>
        <v>110.76823139165919</v>
      </c>
      <c r="K24" s="35">
        <f>SUM(I24/H24)*100</f>
        <v>-28.462254417021271</v>
      </c>
    </row>
    <row r="25" spans="1:11" ht="18" x14ac:dyDescent="0.25">
      <c r="A25" s="15"/>
      <c r="B25" s="16"/>
      <c r="C25" s="16"/>
      <c r="D25" s="16"/>
      <c r="E25" s="16"/>
      <c r="F25" s="16"/>
      <c r="G25" s="17"/>
      <c r="H25" s="17"/>
      <c r="I25" s="17"/>
    </row>
    <row r="26" spans="1:11" ht="15.75" customHeight="1" x14ac:dyDescent="0.25">
      <c r="A26" s="104" t="s">
        <v>182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 ht="15.75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</row>
    <row r="28" spans="1:11" ht="15.75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</row>
    <row r="29" spans="1:11" ht="25.5" x14ac:dyDescent="0.25">
      <c r="A29" s="20"/>
      <c r="B29" s="21"/>
      <c r="C29" s="21"/>
      <c r="D29" s="22"/>
      <c r="E29" s="23"/>
      <c r="F29" s="3" t="s">
        <v>193</v>
      </c>
      <c r="G29" s="3" t="s">
        <v>194</v>
      </c>
      <c r="H29" s="3" t="s">
        <v>195</v>
      </c>
      <c r="I29" s="3" t="s">
        <v>215</v>
      </c>
      <c r="J29" s="3" t="s">
        <v>86</v>
      </c>
      <c r="K29" s="3" t="s">
        <v>86</v>
      </c>
    </row>
    <row r="30" spans="1:11" ht="15" customHeight="1" x14ac:dyDescent="0.25">
      <c r="A30" s="131">
        <v>1</v>
      </c>
      <c r="B30" s="132"/>
      <c r="C30" s="132"/>
      <c r="D30" s="132"/>
      <c r="E30" s="133"/>
      <c r="F30" s="3">
        <v>2</v>
      </c>
      <c r="G30" s="3">
        <v>3</v>
      </c>
      <c r="H30" s="3">
        <v>4</v>
      </c>
      <c r="I30" s="3">
        <v>5</v>
      </c>
      <c r="J30" s="3" t="s">
        <v>87</v>
      </c>
      <c r="K30" s="3" t="s">
        <v>88</v>
      </c>
    </row>
    <row r="31" spans="1:11" ht="28.5" customHeight="1" x14ac:dyDescent="0.25">
      <c r="A31" s="134" t="s">
        <v>183</v>
      </c>
      <c r="B31" s="135"/>
      <c r="C31" s="135"/>
      <c r="D31" s="135"/>
      <c r="E31" s="136"/>
      <c r="F31" s="74">
        <v>-461404.95000000036</v>
      </c>
      <c r="G31" s="65">
        <v>-1011970</v>
      </c>
      <c r="H31" s="65">
        <v>-1011970</v>
      </c>
      <c r="I31" s="94">
        <v>-528798.98</v>
      </c>
      <c r="J31" s="94">
        <f>SUM(I31/F31)*100</f>
        <v>114.60626506065866</v>
      </c>
      <c r="K31" s="96">
        <f>SUM(I31/H31)*100</f>
        <v>52.25441268021779</v>
      </c>
    </row>
    <row r="32" spans="1:11" ht="15" customHeight="1" x14ac:dyDescent="0.25">
      <c r="A32" s="130" t="s">
        <v>184</v>
      </c>
      <c r="B32" s="125"/>
      <c r="C32" s="125"/>
      <c r="D32" s="125"/>
      <c r="E32" s="125"/>
      <c r="F32" s="66">
        <v>0</v>
      </c>
      <c r="G32" s="66">
        <v>-306403.99966819305</v>
      </c>
      <c r="H32" s="66">
        <v>-306403.99966819305</v>
      </c>
      <c r="I32" s="95">
        <v>-729618.97</v>
      </c>
      <c r="J32" s="95">
        <v>0</v>
      </c>
      <c r="K32" s="97">
        <f>SUM(I32/H32)*100</f>
        <v>238.12318729197705</v>
      </c>
    </row>
    <row r="33" spans="1:11" ht="48" customHeight="1" x14ac:dyDescent="0.25">
      <c r="A33" s="124" t="s">
        <v>185</v>
      </c>
      <c r="B33" s="137"/>
      <c r="C33" s="137"/>
      <c r="D33" s="137"/>
      <c r="E33" s="138"/>
      <c r="F33" s="75">
        <f>SUM(F24+F31)</f>
        <v>-642702.40999999992</v>
      </c>
      <c r="G33" s="66">
        <v>0</v>
      </c>
      <c r="H33" s="66">
        <v>0</v>
      </c>
      <c r="I33" s="75">
        <v>0</v>
      </c>
      <c r="J33" s="66">
        <f>SUM(I33/F33)*100</f>
        <v>0</v>
      </c>
      <c r="K33" s="73">
        <v>0</v>
      </c>
    </row>
    <row r="34" spans="1:11" ht="17.25" customHeight="1" x14ac:dyDescent="0.25"/>
    <row r="35" spans="1:11" ht="27" customHeight="1" x14ac:dyDescent="0.25">
      <c r="A35" s="121" t="s">
        <v>186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</row>
    <row r="36" spans="1:11" ht="30" customHeight="1" x14ac:dyDescent="0.25">
      <c r="A36" s="20"/>
      <c r="B36" s="21"/>
      <c r="C36" s="21"/>
      <c r="D36" s="22"/>
      <c r="E36" s="23"/>
      <c r="F36" s="3" t="s">
        <v>193</v>
      </c>
      <c r="G36" s="3" t="s">
        <v>194</v>
      </c>
      <c r="H36" s="3" t="s">
        <v>195</v>
      </c>
      <c r="I36" s="3" t="s">
        <v>215</v>
      </c>
      <c r="J36" s="3" t="s">
        <v>86</v>
      </c>
      <c r="K36" s="3" t="s">
        <v>86</v>
      </c>
    </row>
    <row r="37" spans="1:11" x14ac:dyDescent="0.25">
      <c r="A37" s="131">
        <v>1</v>
      </c>
      <c r="B37" s="132"/>
      <c r="C37" s="132"/>
      <c r="D37" s="132"/>
      <c r="E37" s="133"/>
      <c r="F37" s="3">
        <v>2</v>
      </c>
      <c r="G37" s="3">
        <v>3</v>
      </c>
      <c r="H37" s="3">
        <v>4</v>
      </c>
      <c r="I37" s="3">
        <v>5</v>
      </c>
      <c r="J37" s="3" t="s">
        <v>87</v>
      </c>
      <c r="K37" s="3" t="s">
        <v>88</v>
      </c>
    </row>
    <row r="38" spans="1:11" ht="26.25" customHeight="1" x14ac:dyDescent="0.25">
      <c r="A38" s="134" t="s">
        <v>183</v>
      </c>
      <c r="B38" s="135"/>
      <c r="C38" s="135"/>
      <c r="D38" s="135"/>
      <c r="E38" s="135"/>
      <c r="F38" s="74">
        <v>-461404.95000000036</v>
      </c>
      <c r="G38" s="65">
        <v>-1011970</v>
      </c>
      <c r="H38" s="65">
        <v>-1011970</v>
      </c>
      <c r="I38" s="74">
        <v>-528798.98</v>
      </c>
      <c r="J38" s="65">
        <f>SUM(I38/F38)*100</f>
        <v>114.60626506065866</v>
      </c>
      <c r="K38" s="72">
        <f>SUM(I38/H38)*100</f>
        <v>52.25441268021779</v>
      </c>
    </row>
    <row r="39" spans="1:11" ht="27.75" customHeight="1" x14ac:dyDescent="0.25">
      <c r="A39" s="134" t="s">
        <v>15</v>
      </c>
      <c r="B39" s="135"/>
      <c r="C39" s="135"/>
      <c r="D39" s="135"/>
      <c r="E39" s="135"/>
      <c r="F39" s="74">
        <v>0</v>
      </c>
      <c r="G39" s="65">
        <v>-705566</v>
      </c>
      <c r="H39" s="65">
        <v>-705566</v>
      </c>
      <c r="I39" s="74">
        <v>0</v>
      </c>
      <c r="J39" s="65">
        <v>0</v>
      </c>
      <c r="K39" s="72">
        <f t="shared" ref="K39" si="13">SUM(I39/H39)*100</f>
        <v>0</v>
      </c>
    </row>
    <row r="40" spans="1:11" ht="22.5" customHeight="1" x14ac:dyDescent="0.25">
      <c r="A40" s="134" t="s">
        <v>187</v>
      </c>
      <c r="B40" s="139"/>
      <c r="C40" s="139"/>
      <c r="D40" s="139"/>
      <c r="E40" s="139"/>
      <c r="F40" s="65">
        <v>-181297.46</v>
      </c>
      <c r="G40" s="65">
        <v>0</v>
      </c>
      <c r="H40" s="67">
        <v>0</v>
      </c>
      <c r="I40" s="74">
        <v>-200819.99</v>
      </c>
      <c r="J40" s="65">
        <v>0</v>
      </c>
      <c r="K40" s="72">
        <v>0</v>
      </c>
    </row>
    <row r="41" spans="1:11" x14ac:dyDescent="0.25">
      <c r="A41" s="130" t="s">
        <v>184</v>
      </c>
      <c r="B41" s="125"/>
      <c r="C41" s="125"/>
      <c r="D41" s="125"/>
      <c r="E41" s="125"/>
      <c r="F41" s="76">
        <f>F38-F39+F40</f>
        <v>-642702.41000000038</v>
      </c>
      <c r="G41" s="68">
        <f t="shared" ref="G41" si="14">G38-G39+G40</f>
        <v>-306404</v>
      </c>
      <c r="H41" s="69">
        <f t="shared" ref="H41:I41" si="15">H38-H39+H40</f>
        <v>-306404</v>
      </c>
      <c r="I41" s="76">
        <f t="shared" si="15"/>
        <v>-729618.97</v>
      </c>
      <c r="J41" s="68">
        <v>0</v>
      </c>
      <c r="K41" s="69">
        <v>0</v>
      </c>
    </row>
  </sheetData>
  <mergeCells count="27">
    <mergeCell ref="A37:E37"/>
    <mergeCell ref="A38:E38"/>
    <mergeCell ref="A39:E39"/>
    <mergeCell ref="A40:E40"/>
    <mergeCell ref="A41:E41"/>
    <mergeCell ref="A23:E23"/>
    <mergeCell ref="A24:E24"/>
    <mergeCell ref="A30:E30"/>
    <mergeCell ref="A31:E31"/>
    <mergeCell ref="A33:E33"/>
    <mergeCell ref="A32:E32"/>
    <mergeCell ref="A35:K35"/>
    <mergeCell ref="A1:K1"/>
    <mergeCell ref="A3:K3"/>
    <mergeCell ref="A5:K5"/>
    <mergeCell ref="A17:K17"/>
    <mergeCell ref="A26:K26"/>
    <mergeCell ref="A22:E22"/>
    <mergeCell ref="A9:E9"/>
    <mergeCell ref="A10:E10"/>
    <mergeCell ref="A11:E11"/>
    <mergeCell ref="A13:E13"/>
    <mergeCell ref="A14:E14"/>
    <mergeCell ref="A15:E15"/>
    <mergeCell ref="A21:E21"/>
    <mergeCell ref="A8:E8"/>
    <mergeCell ref="A20:E20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0"/>
  <sheetViews>
    <sheetView topLeftCell="A14" zoomScale="80" zoomScaleNormal="80" workbookViewId="0">
      <selection activeCell="F131" sqref="F13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7" customWidth="1"/>
    <col min="4" max="4" width="22.7109375" customWidth="1"/>
    <col min="5" max="5" width="20.42578125" customWidth="1"/>
    <col min="6" max="6" width="21.140625" customWidth="1"/>
    <col min="7" max="7" width="19.85546875" customWidth="1"/>
    <col min="11" max="11" width="11.7109375" bestFit="1" customWidth="1"/>
    <col min="12" max="12" width="14.140625" customWidth="1"/>
    <col min="13" max="13" width="16.5703125" customWidth="1"/>
    <col min="14" max="14" width="11.7109375" customWidth="1"/>
    <col min="15" max="15" width="12.85546875" customWidth="1"/>
  </cols>
  <sheetData>
    <row r="1" spans="1:15" ht="18" customHeight="1" x14ac:dyDescent="0.25">
      <c r="A1" s="44"/>
      <c r="B1" s="44"/>
      <c r="C1" s="44"/>
      <c r="D1" s="44"/>
      <c r="E1" s="44"/>
      <c r="F1" s="44"/>
    </row>
    <row r="2" spans="1:15" ht="15.75" customHeight="1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</row>
    <row r="3" spans="1:15" ht="18" x14ac:dyDescent="0.25">
      <c r="A3" s="4"/>
      <c r="B3" s="4"/>
      <c r="C3" s="4"/>
      <c r="D3" s="4"/>
      <c r="E3" s="5"/>
      <c r="F3" s="5"/>
    </row>
    <row r="4" spans="1:15" ht="18" customHeight="1" x14ac:dyDescent="0.25">
      <c r="A4" s="104" t="s">
        <v>16</v>
      </c>
      <c r="B4" s="104"/>
      <c r="C4" s="104"/>
      <c r="D4" s="104"/>
      <c r="E4" s="104"/>
      <c r="F4" s="104"/>
      <c r="G4" s="104"/>
      <c r="H4" s="104"/>
      <c r="I4" s="104"/>
    </row>
    <row r="5" spans="1:15" ht="18" x14ac:dyDescent="0.25">
      <c r="A5" s="4"/>
      <c r="B5" s="4"/>
      <c r="C5" s="4"/>
      <c r="D5" s="4"/>
      <c r="E5" s="5"/>
      <c r="F5" s="5"/>
    </row>
    <row r="6" spans="1:15" ht="15.75" customHeight="1" x14ac:dyDescent="0.25">
      <c r="A6" s="104" t="s">
        <v>172</v>
      </c>
      <c r="B6" s="104"/>
      <c r="C6" s="104"/>
      <c r="D6" s="104"/>
      <c r="E6" s="104"/>
      <c r="F6" s="104"/>
      <c r="G6" s="104"/>
      <c r="H6" s="104"/>
      <c r="I6" s="104"/>
    </row>
    <row r="7" spans="1:15" ht="18" x14ac:dyDescent="0.25">
      <c r="A7" s="4"/>
      <c r="B7" s="4"/>
      <c r="C7" s="4"/>
      <c r="D7" s="4"/>
      <c r="E7" s="5"/>
      <c r="F7" s="5"/>
    </row>
    <row r="8" spans="1:15" ht="39" customHeight="1" x14ac:dyDescent="0.25">
      <c r="A8" s="112" t="s">
        <v>31</v>
      </c>
      <c r="B8" s="113"/>
      <c r="C8" s="114"/>
      <c r="D8" s="54" t="s">
        <v>193</v>
      </c>
      <c r="E8" s="54" t="s">
        <v>194</v>
      </c>
      <c r="F8" s="54" t="s">
        <v>195</v>
      </c>
      <c r="G8" s="54" t="s">
        <v>215</v>
      </c>
      <c r="H8" s="54" t="s">
        <v>86</v>
      </c>
      <c r="I8" s="54" t="s">
        <v>86</v>
      </c>
      <c r="L8" s="64"/>
      <c r="M8" s="64"/>
      <c r="N8" s="64"/>
    </row>
    <row r="9" spans="1:15" x14ac:dyDescent="0.25">
      <c r="A9" s="140">
        <v>1</v>
      </c>
      <c r="B9" s="141"/>
      <c r="C9" s="142"/>
      <c r="D9" s="60">
        <v>2</v>
      </c>
      <c r="E9" s="60">
        <v>3</v>
      </c>
      <c r="F9" s="60">
        <v>4</v>
      </c>
      <c r="G9" s="60">
        <v>5</v>
      </c>
      <c r="H9" s="60" t="s">
        <v>89</v>
      </c>
      <c r="I9" s="60" t="s">
        <v>88</v>
      </c>
      <c r="K9" s="48"/>
      <c r="L9" s="48"/>
      <c r="M9" s="48"/>
    </row>
    <row r="10" spans="1:15" ht="20.25" customHeight="1" x14ac:dyDescent="0.25">
      <c r="A10" s="109" t="s">
        <v>3</v>
      </c>
      <c r="B10" s="110"/>
      <c r="C10" s="111"/>
      <c r="D10" s="62">
        <f>SUM(D11)</f>
        <v>3906079.8099999996</v>
      </c>
      <c r="E10" s="62">
        <f>SUM(E11)</f>
        <v>10896534</v>
      </c>
      <c r="F10" s="62">
        <f>SUM(F11)</f>
        <v>10896534</v>
      </c>
      <c r="G10" s="62">
        <f>SUM(G11)</f>
        <v>5011189.34</v>
      </c>
      <c r="H10" s="62">
        <f>SUM(G10/D10)*100</f>
        <v>128.29203661355811</v>
      </c>
      <c r="I10" s="62">
        <f>SUM(G10/F10)*100</f>
        <v>45.988837735008218</v>
      </c>
    </row>
    <row r="11" spans="1:15" ht="15.75" customHeight="1" x14ac:dyDescent="0.25">
      <c r="A11" s="8">
        <v>6</v>
      </c>
      <c r="B11" s="143" t="s">
        <v>17</v>
      </c>
      <c r="C11" s="144"/>
      <c r="D11" s="41">
        <f>SUM(D12+D21+D27+D30+D35+D42)</f>
        <v>3906079.8099999996</v>
      </c>
      <c r="E11" s="41">
        <f>SUM(E12+E21+E27+E30+E35)</f>
        <v>10896534</v>
      </c>
      <c r="F11" s="41">
        <f>SUM(F12+F21+F27+F30+F35)</f>
        <v>10896534</v>
      </c>
      <c r="G11" s="41">
        <f>SUM(G12+G21+G27+G30+G35+G42)</f>
        <v>5011189.34</v>
      </c>
      <c r="H11" s="41">
        <f t="shared" ref="H11:H41" si="0">SUM(G11/D11)*100</f>
        <v>128.29203661355811</v>
      </c>
      <c r="I11" s="41">
        <f t="shared" ref="I11:I35" si="1">SUM(G11/F11)*100</f>
        <v>45.988837735008218</v>
      </c>
    </row>
    <row r="12" spans="1:15" ht="25.5" x14ac:dyDescent="0.25">
      <c r="A12" s="8"/>
      <c r="B12" s="8">
        <v>63</v>
      </c>
      <c r="C12" s="8" t="s">
        <v>18</v>
      </c>
      <c r="D12" s="41">
        <f>SUM(D15+D18)</f>
        <v>9006.2800000000007</v>
      </c>
      <c r="E12" s="41">
        <v>1269246</v>
      </c>
      <c r="F12" s="41">
        <v>1269246</v>
      </c>
      <c r="G12" s="41">
        <f>SUM(G13+G15+G18)</f>
        <v>363257.77</v>
      </c>
      <c r="H12" s="41">
        <v>0</v>
      </c>
      <c r="I12" s="41">
        <f t="shared" si="1"/>
        <v>28.619965711926611</v>
      </c>
      <c r="L12" s="48"/>
    </row>
    <row r="13" spans="1:15" ht="25.5" x14ac:dyDescent="0.25">
      <c r="A13" s="8"/>
      <c r="B13" s="8">
        <v>634</v>
      </c>
      <c r="C13" s="8" t="s">
        <v>192</v>
      </c>
      <c r="D13" s="41">
        <v>0</v>
      </c>
      <c r="E13" s="41">
        <v>0</v>
      </c>
      <c r="F13" s="41">
        <v>0</v>
      </c>
      <c r="G13" s="41">
        <f>SUM(G14)</f>
        <v>124561.2</v>
      </c>
      <c r="H13" s="41">
        <v>0</v>
      </c>
      <c r="I13" s="41">
        <v>0</v>
      </c>
      <c r="L13" s="48"/>
      <c r="M13" s="48"/>
      <c r="N13" s="48"/>
      <c r="O13" s="48"/>
    </row>
    <row r="14" spans="1:15" ht="25.5" x14ac:dyDescent="0.25">
      <c r="A14" s="8"/>
      <c r="B14" s="12">
        <v>6341</v>
      </c>
      <c r="C14" s="12" t="s">
        <v>191</v>
      </c>
      <c r="D14" s="36">
        <v>0</v>
      </c>
      <c r="E14" s="36">
        <v>0</v>
      </c>
      <c r="F14" s="36">
        <v>0</v>
      </c>
      <c r="G14" s="36">
        <v>124561.2</v>
      </c>
      <c r="H14" s="36">
        <v>0</v>
      </c>
      <c r="I14" s="36">
        <v>0</v>
      </c>
      <c r="L14" s="48"/>
      <c r="M14" s="48"/>
      <c r="N14" s="48"/>
      <c r="O14" s="48"/>
    </row>
    <row r="15" spans="1:15" ht="25.5" x14ac:dyDescent="0.25">
      <c r="A15" s="8"/>
      <c r="B15" s="8">
        <v>636</v>
      </c>
      <c r="C15" s="8" t="s">
        <v>177</v>
      </c>
      <c r="D15" s="41">
        <f>SUM(D16)</f>
        <v>0</v>
      </c>
      <c r="E15" s="41">
        <v>0</v>
      </c>
      <c r="F15" s="41">
        <v>0</v>
      </c>
      <c r="G15" s="41">
        <f>SUM(G16:G17)</f>
        <v>0</v>
      </c>
      <c r="H15" s="41">
        <v>0</v>
      </c>
      <c r="I15" s="41">
        <v>0</v>
      </c>
      <c r="L15" s="48"/>
      <c r="M15" s="48"/>
      <c r="N15" s="48"/>
      <c r="O15" s="48"/>
    </row>
    <row r="16" spans="1:15" ht="25.5" x14ac:dyDescent="0.25">
      <c r="A16" s="8"/>
      <c r="B16" s="12">
        <v>6361</v>
      </c>
      <c r="C16" s="12" t="s">
        <v>178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L16" s="48"/>
      <c r="M16" s="48"/>
      <c r="N16" s="48"/>
      <c r="O16" s="48"/>
    </row>
    <row r="17" spans="1:15" ht="38.25" x14ac:dyDescent="0.25">
      <c r="A17" s="8"/>
      <c r="B17" s="12">
        <v>6362</v>
      </c>
      <c r="C17" s="12" t="s">
        <v>190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L17" s="48"/>
      <c r="M17" s="48"/>
      <c r="N17" s="48"/>
      <c r="O17" s="48"/>
    </row>
    <row r="18" spans="1:15" ht="25.5" x14ac:dyDescent="0.25">
      <c r="A18" s="8"/>
      <c r="B18" s="8">
        <v>638</v>
      </c>
      <c r="C18" s="8" t="s">
        <v>90</v>
      </c>
      <c r="D18" s="41">
        <f>SUM(D19)</f>
        <v>9006.2800000000007</v>
      </c>
      <c r="E18" s="41">
        <f>SUM(E19:E20)</f>
        <v>0</v>
      </c>
      <c r="F18" s="41">
        <v>0</v>
      </c>
      <c r="G18" s="41">
        <f>SUM(G19:G20)</f>
        <v>238696.57</v>
      </c>
      <c r="H18" s="41">
        <v>0</v>
      </c>
      <c r="I18" s="41">
        <v>0</v>
      </c>
    </row>
    <row r="19" spans="1:15" ht="25.5" x14ac:dyDescent="0.25">
      <c r="A19" s="8"/>
      <c r="B19" s="12">
        <v>6381</v>
      </c>
      <c r="C19" s="12" t="s">
        <v>91</v>
      </c>
      <c r="D19" s="36">
        <v>9006.2800000000007</v>
      </c>
      <c r="E19" s="36">
        <v>0</v>
      </c>
      <c r="F19" s="36">
        <v>0</v>
      </c>
      <c r="G19" s="36">
        <v>28988.65</v>
      </c>
      <c r="H19" s="36">
        <v>0</v>
      </c>
      <c r="I19" s="36">
        <v>0</v>
      </c>
    </row>
    <row r="20" spans="1:15" ht="25.5" x14ac:dyDescent="0.25">
      <c r="A20" s="8"/>
      <c r="B20" s="12">
        <v>6382</v>
      </c>
      <c r="C20" s="12" t="s">
        <v>162</v>
      </c>
      <c r="D20" s="36">
        <v>0</v>
      </c>
      <c r="E20" s="36">
        <v>0</v>
      </c>
      <c r="F20" s="36">
        <v>0</v>
      </c>
      <c r="G20" s="36">
        <v>209707.92</v>
      </c>
      <c r="H20" s="36">
        <v>0</v>
      </c>
      <c r="I20" s="36">
        <v>0</v>
      </c>
    </row>
    <row r="21" spans="1:15" x14ac:dyDescent="0.25">
      <c r="A21" s="9"/>
      <c r="B21" s="8">
        <v>64</v>
      </c>
      <c r="C21" s="8" t="s">
        <v>19</v>
      </c>
      <c r="D21" s="41">
        <f>SUM(D22)</f>
        <v>15.65</v>
      </c>
      <c r="E21" s="41">
        <v>200</v>
      </c>
      <c r="F21" s="41">
        <v>200</v>
      </c>
      <c r="G21" s="41">
        <f>SUM(G22)</f>
        <v>0</v>
      </c>
      <c r="H21" s="41">
        <f t="shared" si="0"/>
        <v>0</v>
      </c>
      <c r="I21" s="41">
        <f t="shared" si="1"/>
        <v>0</v>
      </c>
    </row>
    <row r="22" spans="1:15" x14ac:dyDescent="0.25">
      <c r="A22" s="9"/>
      <c r="B22" s="8">
        <v>641</v>
      </c>
      <c r="C22" s="8" t="s">
        <v>92</v>
      </c>
      <c r="D22" s="41">
        <f>SUM(D23:D26)</f>
        <v>15.65</v>
      </c>
      <c r="E22" s="41">
        <v>0</v>
      </c>
      <c r="F22" s="41">
        <v>0</v>
      </c>
      <c r="G22" s="41">
        <f>SUM(G23:G26)</f>
        <v>0</v>
      </c>
      <c r="H22" s="41">
        <f t="shared" si="0"/>
        <v>0</v>
      </c>
      <c r="I22" s="41">
        <v>0</v>
      </c>
    </row>
    <row r="23" spans="1:15" x14ac:dyDescent="0.25">
      <c r="A23" s="9"/>
      <c r="B23" s="12">
        <v>6413</v>
      </c>
      <c r="C23" s="12" t="s">
        <v>93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</row>
    <row r="24" spans="1:15" x14ac:dyDescent="0.25">
      <c r="A24" s="9"/>
      <c r="B24" s="12">
        <v>6414</v>
      </c>
      <c r="C24" s="12" t="s">
        <v>94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</row>
    <row r="25" spans="1:15" ht="25.5" x14ac:dyDescent="0.25">
      <c r="A25" s="9"/>
      <c r="B25" s="12">
        <v>6415</v>
      </c>
      <c r="C25" s="12" t="s">
        <v>160</v>
      </c>
      <c r="D25" s="36">
        <v>15.65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</row>
    <row r="26" spans="1:15" x14ac:dyDescent="0.25">
      <c r="A26" s="9"/>
      <c r="B26" s="12">
        <v>6416</v>
      </c>
      <c r="C26" s="12" t="s">
        <v>95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</row>
    <row r="27" spans="1:15" ht="38.25" x14ac:dyDescent="0.25">
      <c r="A27" s="9"/>
      <c r="B27" s="8">
        <v>65</v>
      </c>
      <c r="C27" s="8" t="s">
        <v>20</v>
      </c>
      <c r="D27" s="41">
        <f t="shared" ref="D27:E28" si="2">SUM(D28)</f>
        <v>531853.82999999996</v>
      </c>
      <c r="E27" s="41">
        <v>1434000</v>
      </c>
      <c r="F27" s="41">
        <v>1434000</v>
      </c>
      <c r="G27" s="41">
        <f>SUM(G28)</f>
        <v>649788.52</v>
      </c>
      <c r="H27" s="41">
        <f t="shared" si="0"/>
        <v>122.17426731701831</v>
      </c>
      <c r="I27" s="41">
        <f t="shared" si="1"/>
        <v>45.313006973500698</v>
      </c>
    </row>
    <row r="28" spans="1:15" x14ac:dyDescent="0.25">
      <c r="A28" s="9"/>
      <c r="B28" s="8">
        <v>652</v>
      </c>
      <c r="C28" s="8" t="s">
        <v>96</v>
      </c>
      <c r="D28" s="41">
        <f t="shared" si="2"/>
        <v>531853.82999999996</v>
      </c>
      <c r="E28" s="41">
        <f t="shared" si="2"/>
        <v>0</v>
      </c>
      <c r="F28" s="41">
        <v>0</v>
      </c>
      <c r="G28" s="41">
        <f>SUM(G29)</f>
        <v>649788.52</v>
      </c>
      <c r="H28" s="41">
        <f t="shared" si="0"/>
        <v>122.17426731701831</v>
      </c>
      <c r="I28" s="41">
        <v>0</v>
      </c>
    </row>
    <row r="29" spans="1:15" x14ac:dyDescent="0.25">
      <c r="A29" s="9"/>
      <c r="B29" s="12">
        <v>6526</v>
      </c>
      <c r="C29" s="12" t="s">
        <v>97</v>
      </c>
      <c r="D29" s="36">
        <v>531853.82999999996</v>
      </c>
      <c r="E29" s="36">
        <v>0</v>
      </c>
      <c r="F29" s="36">
        <v>0</v>
      </c>
      <c r="G29" s="36">
        <v>649788.52</v>
      </c>
      <c r="H29" s="36">
        <f t="shared" si="0"/>
        <v>122.17426731701831</v>
      </c>
      <c r="I29" s="36">
        <v>0</v>
      </c>
    </row>
    <row r="30" spans="1:15" ht="25.5" x14ac:dyDescent="0.25">
      <c r="A30" s="9"/>
      <c r="B30" s="8">
        <v>66</v>
      </c>
      <c r="C30" s="8" t="s">
        <v>21</v>
      </c>
      <c r="D30" s="41">
        <f>SUM(D31+D33)</f>
        <v>998732.66</v>
      </c>
      <c r="E30" s="41">
        <v>2182650</v>
      </c>
      <c r="F30" s="41">
        <v>2182650</v>
      </c>
      <c r="G30" s="41">
        <f>SUM(G31+G33)</f>
        <v>1032826.6</v>
      </c>
      <c r="H30" s="41">
        <f t="shared" si="0"/>
        <v>103.4137203443412</v>
      </c>
      <c r="I30" s="41">
        <f t="shared" si="1"/>
        <v>47.319845142372799</v>
      </c>
    </row>
    <row r="31" spans="1:15" ht="25.5" x14ac:dyDescent="0.25">
      <c r="A31" s="9"/>
      <c r="B31" s="8">
        <v>661</v>
      </c>
      <c r="C31" s="8" t="s">
        <v>98</v>
      </c>
      <c r="D31" s="41">
        <f>SUM(D32)</f>
        <v>998732.66</v>
      </c>
      <c r="E31" s="41">
        <v>0</v>
      </c>
      <c r="F31" s="41">
        <v>0</v>
      </c>
      <c r="G31" s="41">
        <f>SUM(G32)</f>
        <v>1032826.6</v>
      </c>
      <c r="H31" s="41">
        <f t="shared" si="0"/>
        <v>103.4137203443412</v>
      </c>
      <c r="I31" s="41">
        <v>0</v>
      </c>
    </row>
    <row r="32" spans="1:15" x14ac:dyDescent="0.25">
      <c r="A32" s="9"/>
      <c r="B32" s="12">
        <v>6615</v>
      </c>
      <c r="C32" s="12" t="s">
        <v>99</v>
      </c>
      <c r="D32" s="36">
        <v>998732.66</v>
      </c>
      <c r="E32" s="36">
        <v>0</v>
      </c>
      <c r="F32" s="36">
        <v>0</v>
      </c>
      <c r="G32" s="36">
        <v>1032826.6</v>
      </c>
      <c r="H32" s="36">
        <f t="shared" si="0"/>
        <v>103.4137203443412</v>
      </c>
      <c r="I32" s="36">
        <v>0</v>
      </c>
    </row>
    <row r="33" spans="1:9" ht="25.5" x14ac:dyDescent="0.25">
      <c r="A33" s="9"/>
      <c r="B33" s="8">
        <v>663</v>
      </c>
      <c r="C33" s="8" t="s">
        <v>100</v>
      </c>
      <c r="D33" s="41">
        <f>SUM(D34)</f>
        <v>0</v>
      </c>
      <c r="E33" s="41">
        <f>SUM(E34)</f>
        <v>0</v>
      </c>
      <c r="F33" s="41">
        <v>0</v>
      </c>
      <c r="G33" s="41">
        <f>SUM(G34)</f>
        <v>0</v>
      </c>
      <c r="H33" s="41">
        <v>0</v>
      </c>
      <c r="I33" s="41">
        <v>0</v>
      </c>
    </row>
    <row r="34" spans="1:9" x14ac:dyDescent="0.25">
      <c r="A34" s="9"/>
      <c r="B34" s="12">
        <v>6631</v>
      </c>
      <c r="C34" s="12" t="s">
        <v>101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</row>
    <row r="35" spans="1:9" ht="25.5" x14ac:dyDescent="0.25">
      <c r="A35" s="9"/>
      <c r="B35" s="49">
        <v>67</v>
      </c>
      <c r="C35" s="8" t="s">
        <v>22</v>
      </c>
      <c r="D35" s="41">
        <f>SUM(D36+D40)</f>
        <v>2365212.2399999998</v>
      </c>
      <c r="E35" s="41">
        <v>6010438</v>
      </c>
      <c r="F35" s="41">
        <v>6010438</v>
      </c>
      <c r="G35" s="41">
        <f>SUM(G36+G40)</f>
        <v>2964291.3499999996</v>
      </c>
      <c r="H35" s="41">
        <f t="shared" si="0"/>
        <v>125.32876753588928</v>
      </c>
      <c r="I35" s="41">
        <f t="shared" si="1"/>
        <v>49.319057113641293</v>
      </c>
    </row>
    <row r="36" spans="1:9" ht="38.25" x14ac:dyDescent="0.25">
      <c r="A36" s="9"/>
      <c r="B36" s="49">
        <v>671</v>
      </c>
      <c r="C36" s="8" t="s">
        <v>102</v>
      </c>
      <c r="D36" s="41">
        <f>SUM(D37:D39)</f>
        <v>204786.88</v>
      </c>
      <c r="E36" s="41">
        <v>0</v>
      </c>
      <c r="F36" s="41">
        <v>0</v>
      </c>
      <c r="G36" s="41">
        <f>SUM(G37:G39)</f>
        <v>441840.84000000008</v>
      </c>
      <c r="H36" s="41">
        <f t="shared" si="0"/>
        <v>215.75641955187757</v>
      </c>
      <c r="I36" s="41">
        <v>0</v>
      </c>
    </row>
    <row r="37" spans="1:9" ht="25.5" x14ac:dyDescent="0.25">
      <c r="A37" s="9"/>
      <c r="B37" s="9">
        <v>6711</v>
      </c>
      <c r="C37" s="12" t="s">
        <v>103</v>
      </c>
      <c r="D37" s="36">
        <v>32625.71</v>
      </c>
      <c r="E37" s="36">
        <v>0</v>
      </c>
      <c r="F37" s="36">
        <v>0</v>
      </c>
      <c r="G37" s="36">
        <v>203926.07</v>
      </c>
      <c r="H37" s="36">
        <f t="shared" si="0"/>
        <v>625.04714839922258</v>
      </c>
      <c r="I37" s="36">
        <v>0</v>
      </c>
    </row>
    <row r="38" spans="1:9" ht="38.25" x14ac:dyDescent="0.25">
      <c r="A38" s="9"/>
      <c r="B38" s="9">
        <v>6712</v>
      </c>
      <c r="C38" s="12" t="s">
        <v>104</v>
      </c>
      <c r="D38" s="36">
        <v>3241.25</v>
      </c>
      <c r="E38" s="36">
        <v>0</v>
      </c>
      <c r="F38" s="36">
        <v>0</v>
      </c>
      <c r="G38" s="36">
        <v>68994.850000000006</v>
      </c>
      <c r="H38" s="36">
        <f t="shared" si="0"/>
        <v>2128.6494408021599</v>
      </c>
      <c r="I38" s="36">
        <v>0</v>
      </c>
    </row>
    <row r="39" spans="1:9" ht="38.25" x14ac:dyDescent="0.25">
      <c r="A39" s="9"/>
      <c r="B39" s="9">
        <v>6714</v>
      </c>
      <c r="C39" s="12" t="s">
        <v>161</v>
      </c>
      <c r="D39" s="36">
        <v>168919.92</v>
      </c>
      <c r="E39" s="36">
        <v>0</v>
      </c>
      <c r="F39" s="36">
        <v>0</v>
      </c>
      <c r="G39" s="36">
        <v>168919.92</v>
      </c>
      <c r="H39" s="36">
        <f t="shared" si="0"/>
        <v>100</v>
      </c>
      <c r="I39" s="36">
        <v>0</v>
      </c>
    </row>
    <row r="40" spans="1:9" ht="25.5" x14ac:dyDescent="0.25">
      <c r="A40" s="9"/>
      <c r="B40" s="49">
        <v>673</v>
      </c>
      <c r="C40" s="8" t="s">
        <v>105</v>
      </c>
      <c r="D40" s="41">
        <f>SUM(D41)</f>
        <v>2160425.36</v>
      </c>
      <c r="E40" s="41">
        <f>SUM(E41)</f>
        <v>0</v>
      </c>
      <c r="F40" s="41">
        <v>0</v>
      </c>
      <c r="G40" s="41">
        <f>SUM(G41)</f>
        <v>2522450.5099999998</v>
      </c>
      <c r="H40" s="41">
        <f t="shared" si="0"/>
        <v>116.75712369901083</v>
      </c>
      <c r="I40" s="41">
        <v>0</v>
      </c>
    </row>
    <row r="41" spans="1:9" ht="25.5" x14ac:dyDescent="0.25">
      <c r="A41" s="9"/>
      <c r="B41" s="9">
        <v>6731</v>
      </c>
      <c r="C41" s="12" t="s">
        <v>105</v>
      </c>
      <c r="D41" s="36">
        <v>2160425.36</v>
      </c>
      <c r="E41" s="36">
        <v>0</v>
      </c>
      <c r="F41" s="36">
        <v>0</v>
      </c>
      <c r="G41" s="36">
        <v>2522450.5099999998</v>
      </c>
      <c r="H41" s="36">
        <f t="shared" si="0"/>
        <v>116.75712369901083</v>
      </c>
      <c r="I41" s="36">
        <v>0</v>
      </c>
    </row>
    <row r="42" spans="1:9" x14ac:dyDescent="0.25">
      <c r="A42" s="9"/>
      <c r="B42" s="49">
        <v>68</v>
      </c>
      <c r="C42" s="8" t="s">
        <v>158</v>
      </c>
      <c r="D42" s="41">
        <f>SUM(D43)</f>
        <v>1259.1500000000001</v>
      </c>
      <c r="E42" s="41">
        <v>0</v>
      </c>
      <c r="F42" s="41">
        <v>0</v>
      </c>
      <c r="G42" s="41">
        <f>SUM(G43)</f>
        <v>1025.0999999999999</v>
      </c>
      <c r="H42" s="41">
        <v>0</v>
      </c>
      <c r="I42" s="41">
        <v>0</v>
      </c>
    </row>
    <row r="43" spans="1:9" x14ac:dyDescent="0.25">
      <c r="A43" s="9"/>
      <c r="B43" s="49">
        <v>683</v>
      </c>
      <c r="C43" s="8" t="s">
        <v>159</v>
      </c>
      <c r="D43" s="41">
        <f>SUM(D44)</f>
        <v>1259.1500000000001</v>
      </c>
      <c r="E43" s="41">
        <v>0</v>
      </c>
      <c r="F43" s="41">
        <v>0</v>
      </c>
      <c r="G43" s="41">
        <f>SUM(G44)</f>
        <v>1025.0999999999999</v>
      </c>
      <c r="H43" s="41">
        <v>0</v>
      </c>
      <c r="I43" s="41">
        <v>0</v>
      </c>
    </row>
    <row r="44" spans="1:9" x14ac:dyDescent="0.25">
      <c r="A44" s="9"/>
      <c r="B44" s="9">
        <v>6831</v>
      </c>
      <c r="C44" s="12" t="s">
        <v>159</v>
      </c>
      <c r="D44" s="36">
        <v>1259.1500000000001</v>
      </c>
      <c r="E44" s="36">
        <v>0</v>
      </c>
      <c r="F44" s="36">
        <v>0</v>
      </c>
      <c r="G44" s="36">
        <v>1025.0999999999999</v>
      </c>
      <c r="H44" s="36">
        <v>0</v>
      </c>
      <c r="I44" s="36">
        <v>0</v>
      </c>
    </row>
    <row r="46" spans="1:9" ht="18" x14ac:dyDescent="0.25">
      <c r="A46" s="4"/>
      <c r="B46" s="4"/>
      <c r="C46" s="4"/>
      <c r="D46" s="4"/>
      <c r="E46" s="5"/>
      <c r="F46" s="5"/>
    </row>
    <row r="47" spans="1:9" ht="29.25" customHeight="1" x14ac:dyDescent="0.25">
      <c r="A47" s="112" t="s">
        <v>31</v>
      </c>
      <c r="B47" s="113"/>
      <c r="C47" s="114"/>
      <c r="D47" s="54" t="s">
        <v>193</v>
      </c>
      <c r="E47" s="54" t="s">
        <v>194</v>
      </c>
      <c r="F47" s="54" t="s">
        <v>195</v>
      </c>
      <c r="G47" s="54" t="s">
        <v>215</v>
      </c>
      <c r="H47" s="54" t="s">
        <v>86</v>
      </c>
      <c r="I47" s="54" t="s">
        <v>86</v>
      </c>
    </row>
    <row r="48" spans="1:9" x14ac:dyDescent="0.25">
      <c r="A48" s="140">
        <v>1</v>
      </c>
      <c r="B48" s="141"/>
      <c r="C48" s="142"/>
      <c r="D48" s="60">
        <v>2</v>
      </c>
      <c r="E48" s="60">
        <v>3</v>
      </c>
      <c r="F48" s="60">
        <v>4</v>
      </c>
      <c r="G48" s="60">
        <v>5</v>
      </c>
      <c r="H48" s="60" t="s">
        <v>89</v>
      </c>
      <c r="I48" s="60" t="s">
        <v>88</v>
      </c>
    </row>
    <row r="49" spans="1:9" ht="21" customHeight="1" x14ac:dyDescent="0.25">
      <c r="A49" s="109" t="s">
        <v>6</v>
      </c>
      <c r="B49" s="110"/>
      <c r="C49" s="111"/>
      <c r="D49" s="62">
        <f>SUM(D50+D105)</f>
        <v>3918457.3499999996</v>
      </c>
      <c r="E49" s="62">
        <f>SUM(E50+E105)</f>
        <v>9853128</v>
      </c>
      <c r="F49" s="62">
        <f>SUM(F50+F105)</f>
        <v>9853128</v>
      </c>
      <c r="G49" s="62">
        <f>SUM(G50+G105)</f>
        <v>5043089.41</v>
      </c>
      <c r="H49" s="62">
        <f>SUM(G49/D49)*100</f>
        <v>128.70088811863681</v>
      </c>
      <c r="I49" s="62">
        <f>SUM(G49/F49)*100</f>
        <v>51.182623528284623</v>
      </c>
    </row>
    <row r="50" spans="1:9" ht="15.75" customHeight="1" x14ac:dyDescent="0.25">
      <c r="A50" s="8">
        <v>3</v>
      </c>
      <c r="B50" s="8"/>
      <c r="C50" s="8" t="s">
        <v>23</v>
      </c>
      <c r="D50" s="41">
        <f>SUM(D51+D61+D94+D102)</f>
        <v>3671533.01</v>
      </c>
      <c r="E50" s="41">
        <f>SUM(E51+E61+E94+E102)</f>
        <v>8989036</v>
      </c>
      <c r="F50" s="41">
        <f>SUM(F51+F61+F94+F102)</f>
        <v>8989036</v>
      </c>
      <c r="G50" s="41">
        <f>SUM(G51+G61+G94+G102)</f>
        <v>4074447.3</v>
      </c>
      <c r="H50" s="41">
        <f t="shared" ref="H50:H118" si="3">SUM(G50/D50)*100</f>
        <v>110.97400701294526</v>
      </c>
      <c r="I50" s="41">
        <f t="shared" ref="I50:I116" si="4">SUM(G50/F50)*100</f>
        <v>45.326854848506557</v>
      </c>
    </row>
    <row r="51" spans="1:9" ht="15.75" customHeight="1" x14ac:dyDescent="0.25">
      <c r="A51" s="8"/>
      <c r="B51" s="8">
        <v>31</v>
      </c>
      <c r="C51" s="8" t="s">
        <v>24</v>
      </c>
      <c r="D51" s="41">
        <f>SUM(D52+D55+D57)</f>
        <v>2553164.8899999997</v>
      </c>
      <c r="E51" s="41">
        <v>6255900</v>
      </c>
      <c r="F51" s="41">
        <v>6255900</v>
      </c>
      <c r="G51" s="41">
        <f>SUM(G52+G55+G57)</f>
        <v>2656468.6199999996</v>
      </c>
      <c r="H51" s="41">
        <f t="shared" si="3"/>
        <v>104.04610491099146</v>
      </c>
      <c r="I51" s="41">
        <f t="shared" si="4"/>
        <v>42.463412458639041</v>
      </c>
    </row>
    <row r="52" spans="1:9" ht="15.75" customHeight="1" x14ac:dyDescent="0.25">
      <c r="A52" s="8"/>
      <c r="B52" s="8">
        <v>311</v>
      </c>
      <c r="C52" s="8" t="s">
        <v>106</v>
      </c>
      <c r="D52" s="41">
        <f>SUM(D53:D54)</f>
        <v>1777591.8699999999</v>
      </c>
      <c r="E52" s="41">
        <f>SUM(E53:E54)</f>
        <v>0</v>
      </c>
      <c r="F52" s="41">
        <f>SUM(F53:F54)</f>
        <v>0</v>
      </c>
      <c r="G52" s="41">
        <f>SUM(G53:G54)</f>
        <v>2282074.84</v>
      </c>
      <c r="H52" s="41">
        <f t="shared" si="3"/>
        <v>128.38013486189044</v>
      </c>
      <c r="I52" s="41">
        <v>0</v>
      </c>
    </row>
    <row r="53" spans="1:9" ht="15.75" customHeight="1" x14ac:dyDescent="0.25">
      <c r="A53" s="8"/>
      <c r="B53" s="12">
        <v>3111</v>
      </c>
      <c r="C53" s="12" t="s">
        <v>107</v>
      </c>
      <c r="D53" s="36">
        <v>1681226.93</v>
      </c>
      <c r="E53" s="36">
        <v>0</v>
      </c>
      <c r="F53" s="36">
        <v>0</v>
      </c>
      <c r="G53" s="36">
        <v>2149797.35</v>
      </c>
      <c r="H53" s="36">
        <f t="shared" si="3"/>
        <v>127.87074199436003</v>
      </c>
      <c r="I53" s="36">
        <v>0</v>
      </c>
    </row>
    <row r="54" spans="1:9" ht="15.75" customHeight="1" x14ac:dyDescent="0.25">
      <c r="A54" s="8"/>
      <c r="B54" s="12">
        <v>3113</v>
      </c>
      <c r="C54" s="12" t="s">
        <v>108</v>
      </c>
      <c r="D54" s="36">
        <v>96364.94</v>
      </c>
      <c r="E54" s="36">
        <v>0</v>
      </c>
      <c r="F54" s="36">
        <v>0</v>
      </c>
      <c r="G54" s="36">
        <v>132277.49</v>
      </c>
      <c r="H54" s="36">
        <f t="shared" si="3"/>
        <v>137.26723640361317</v>
      </c>
      <c r="I54" s="36">
        <v>0</v>
      </c>
    </row>
    <row r="55" spans="1:9" ht="15.75" customHeight="1" x14ac:dyDescent="0.25">
      <c r="A55" s="8"/>
      <c r="B55" s="8">
        <v>312</v>
      </c>
      <c r="C55" s="8" t="s">
        <v>110</v>
      </c>
      <c r="D55" s="41">
        <f>SUM(D56)</f>
        <v>31337.52</v>
      </c>
      <c r="E55" s="41">
        <f>SUM(E56)</f>
        <v>0</v>
      </c>
      <c r="F55" s="41">
        <f>SUM(F56)</f>
        <v>0</v>
      </c>
      <c r="G55" s="41">
        <f>SUM(G56)</f>
        <v>50484.57</v>
      </c>
      <c r="H55" s="41">
        <f t="shared" si="3"/>
        <v>161.0994424574759</v>
      </c>
      <c r="I55" s="41">
        <v>0</v>
      </c>
    </row>
    <row r="56" spans="1:9" ht="15.75" customHeight="1" x14ac:dyDescent="0.25">
      <c r="A56" s="8"/>
      <c r="B56" s="12">
        <v>3121</v>
      </c>
      <c r="C56" s="12" t="s">
        <v>110</v>
      </c>
      <c r="D56" s="36">
        <v>31337.52</v>
      </c>
      <c r="E56" s="36">
        <v>0</v>
      </c>
      <c r="F56" s="36">
        <v>0</v>
      </c>
      <c r="G56" s="36">
        <v>50484.57</v>
      </c>
      <c r="H56" s="36">
        <f t="shared" si="3"/>
        <v>161.0994424574759</v>
      </c>
      <c r="I56" s="36">
        <v>0</v>
      </c>
    </row>
    <row r="57" spans="1:9" ht="15.75" customHeight="1" x14ac:dyDescent="0.25">
      <c r="A57" s="8"/>
      <c r="B57" s="8">
        <v>313</v>
      </c>
      <c r="C57" s="8" t="s">
        <v>109</v>
      </c>
      <c r="D57" s="41">
        <f>SUM(D58:D60)</f>
        <v>744235.5</v>
      </c>
      <c r="E57" s="41">
        <f>SUM(E58:E59)</f>
        <v>0</v>
      </c>
      <c r="F57" s="41">
        <f>SUM(F58:F59)</f>
        <v>0</v>
      </c>
      <c r="G57" s="41">
        <f>SUM(G58:G59)</f>
        <v>323909.21000000002</v>
      </c>
      <c r="H57" s="41">
        <f t="shared" si="3"/>
        <v>43.522407893737942</v>
      </c>
      <c r="I57" s="41">
        <v>0</v>
      </c>
    </row>
    <row r="58" spans="1:9" x14ac:dyDescent="0.25">
      <c r="A58" s="8"/>
      <c r="B58" s="12">
        <v>3131</v>
      </c>
      <c r="C58" s="12" t="s">
        <v>111</v>
      </c>
      <c r="D58" s="36">
        <v>425683.14</v>
      </c>
      <c r="E58" s="36">
        <v>0</v>
      </c>
      <c r="F58" s="36">
        <v>0</v>
      </c>
      <c r="G58" s="36">
        <v>0</v>
      </c>
      <c r="H58" s="36">
        <f t="shared" si="3"/>
        <v>0</v>
      </c>
      <c r="I58" s="36">
        <v>0</v>
      </c>
    </row>
    <row r="59" spans="1:9" ht="25.5" x14ac:dyDescent="0.25">
      <c r="A59" s="8"/>
      <c r="B59" s="12">
        <v>3132</v>
      </c>
      <c r="C59" s="12" t="s">
        <v>112</v>
      </c>
      <c r="D59" s="36">
        <v>318552.36</v>
      </c>
      <c r="E59" s="36">
        <v>0</v>
      </c>
      <c r="F59" s="36">
        <v>0</v>
      </c>
      <c r="G59" s="36">
        <v>323909.21000000002</v>
      </c>
      <c r="H59" s="36">
        <f t="shared" si="3"/>
        <v>101.68162307760018</v>
      </c>
      <c r="I59" s="36">
        <v>0</v>
      </c>
    </row>
    <row r="60" spans="1:9" ht="25.5" x14ac:dyDescent="0.25">
      <c r="A60" s="8"/>
      <c r="B60" s="12">
        <v>3133</v>
      </c>
      <c r="C60" s="12" t="s">
        <v>179</v>
      </c>
      <c r="D60" s="36">
        <v>0</v>
      </c>
      <c r="E60" s="36"/>
      <c r="F60" s="36"/>
      <c r="G60" s="36">
        <v>0</v>
      </c>
      <c r="H60" s="36">
        <v>0</v>
      </c>
      <c r="I60" s="36">
        <v>0</v>
      </c>
    </row>
    <row r="61" spans="1:9" x14ac:dyDescent="0.25">
      <c r="A61" s="9"/>
      <c r="B61" s="49">
        <v>32</v>
      </c>
      <c r="C61" s="49" t="s">
        <v>25</v>
      </c>
      <c r="D61" s="41">
        <f t="shared" ref="D61" si="5">SUM(D62+D66+D73+D83+D85+D87)</f>
        <v>1080475.56</v>
      </c>
      <c r="E61" s="41">
        <v>2661306</v>
      </c>
      <c r="F61" s="41">
        <v>2661306</v>
      </c>
      <c r="G61" s="41">
        <f>SUM(G62+G66+G73+G83+G85+G87)</f>
        <v>1375805.1099999999</v>
      </c>
      <c r="H61" s="41">
        <f t="shared" si="3"/>
        <v>127.3332929437108</v>
      </c>
      <c r="I61" s="41">
        <f t="shared" si="4"/>
        <v>51.696614744790715</v>
      </c>
    </row>
    <row r="62" spans="1:9" x14ac:dyDescent="0.25">
      <c r="A62" s="9"/>
      <c r="B62" s="49">
        <v>321</v>
      </c>
      <c r="C62" s="49" t="s">
        <v>154</v>
      </c>
      <c r="D62" s="41">
        <f>SUM(D63:D65)</f>
        <v>84664.73000000001</v>
      </c>
      <c r="E62" s="41">
        <f>SUM(E63:E65)</f>
        <v>0</v>
      </c>
      <c r="F62" s="41">
        <f>SUM(F63:F65)</f>
        <v>0</v>
      </c>
      <c r="G62" s="41">
        <f>SUM(G63:G65)</f>
        <v>82125.209999999992</v>
      </c>
      <c r="H62" s="41">
        <f t="shared" si="3"/>
        <v>97.000498318485143</v>
      </c>
      <c r="I62" s="41">
        <v>0</v>
      </c>
    </row>
    <row r="63" spans="1:9" x14ac:dyDescent="0.25">
      <c r="A63" s="9"/>
      <c r="B63" s="9">
        <v>3211</v>
      </c>
      <c r="C63" s="9" t="s">
        <v>113</v>
      </c>
      <c r="D63" s="36">
        <v>9017.02</v>
      </c>
      <c r="E63" s="36">
        <v>0</v>
      </c>
      <c r="F63" s="36">
        <v>0</v>
      </c>
      <c r="G63" s="36">
        <v>4677.55</v>
      </c>
      <c r="H63" s="36">
        <f t="shared" si="3"/>
        <v>51.874676999718304</v>
      </c>
      <c r="I63" s="36">
        <v>0</v>
      </c>
    </row>
    <row r="64" spans="1:9" ht="25.5" x14ac:dyDescent="0.25">
      <c r="A64" s="9"/>
      <c r="B64" s="9">
        <v>3212</v>
      </c>
      <c r="C64" s="50" t="s">
        <v>114</v>
      </c>
      <c r="D64" s="36">
        <v>70155.05</v>
      </c>
      <c r="E64" s="36">
        <v>0</v>
      </c>
      <c r="F64" s="36">
        <v>0</v>
      </c>
      <c r="G64" s="36">
        <v>72154.289999999994</v>
      </c>
      <c r="H64" s="36">
        <f t="shared" si="3"/>
        <v>102.84974495777566</v>
      </c>
      <c r="I64" s="36">
        <v>0</v>
      </c>
    </row>
    <row r="65" spans="1:9" x14ac:dyDescent="0.25">
      <c r="A65" s="9"/>
      <c r="B65" s="9">
        <v>3213</v>
      </c>
      <c r="C65" s="50" t="s">
        <v>115</v>
      </c>
      <c r="D65" s="36">
        <v>5492.66</v>
      </c>
      <c r="E65" s="36">
        <v>0</v>
      </c>
      <c r="F65" s="36">
        <v>0</v>
      </c>
      <c r="G65" s="36">
        <v>5293.37</v>
      </c>
      <c r="H65" s="36">
        <f t="shared" si="3"/>
        <v>96.371703327713703</v>
      </c>
      <c r="I65" s="36">
        <v>0</v>
      </c>
    </row>
    <row r="66" spans="1:9" x14ac:dyDescent="0.25">
      <c r="A66" s="9"/>
      <c r="B66" s="49">
        <v>322</v>
      </c>
      <c r="C66" s="51" t="s">
        <v>116</v>
      </c>
      <c r="D66" s="41">
        <f>SUM(D67:D71)</f>
        <v>555654.1100000001</v>
      </c>
      <c r="E66" s="41">
        <f>SUM(E67:E72)</f>
        <v>0</v>
      </c>
      <c r="F66" s="41">
        <f>SUM(F67:F72)</f>
        <v>0</v>
      </c>
      <c r="G66" s="41">
        <f>SUM(G67:G72)</f>
        <v>531978.10000000009</v>
      </c>
      <c r="H66" s="41">
        <f t="shared" si="3"/>
        <v>95.739074079736397</v>
      </c>
      <c r="I66" s="41">
        <v>0</v>
      </c>
    </row>
    <row r="67" spans="1:9" ht="18.75" customHeight="1" x14ac:dyDescent="0.25">
      <c r="A67" s="9"/>
      <c r="B67" s="9">
        <v>3221</v>
      </c>
      <c r="C67" s="50" t="s">
        <v>117</v>
      </c>
      <c r="D67" s="36">
        <v>42536.07</v>
      </c>
      <c r="E67" s="36">
        <v>0</v>
      </c>
      <c r="F67" s="36">
        <v>0</v>
      </c>
      <c r="G67" s="36">
        <v>35599.300000000003</v>
      </c>
      <c r="H67" s="36">
        <f t="shared" si="3"/>
        <v>83.692028906290588</v>
      </c>
      <c r="I67" s="36">
        <v>0</v>
      </c>
    </row>
    <row r="68" spans="1:9" x14ac:dyDescent="0.25">
      <c r="A68" s="9"/>
      <c r="B68" s="9">
        <v>3222</v>
      </c>
      <c r="C68" s="50" t="s">
        <v>118</v>
      </c>
      <c r="D68" s="36">
        <v>202884.88</v>
      </c>
      <c r="E68" s="36">
        <v>0</v>
      </c>
      <c r="F68" s="36">
        <v>0</v>
      </c>
      <c r="G68" s="36">
        <v>232354.22</v>
      </c>
      <c r="H68" s="36">
        <f t="shared" si="3"/>
        <v>114.52515337761986</v>
      </c>
      <c r="I68" s="36">
        <v>0</v>
      </c>
    </row>
    <row r="69" spans="1:9" x14ac:dyDescent="0.25">
      <c r="A69" s="9"/>
      <c r="B69" s="9">
        <v>3223</v>
      </c>
      <c r="C69" s="50" t="s">
        <v>119</v>
      </c>
      <c r="D69" s="36">
        <v>266638.78000000003</v>
      </c>
      <c r="E69" s="36">
        <v>0</v>
      </c>
      <c r="F69" s="36">
        <v>0</v>
      </c>
      <c r="G69" s="36">
        <v>239165.95</v>
      </c>
      <c r="H69" s="36">
        <f t="shared" si="3"/>
        <v>89.696611273123878</v>
      </c>
      <c r="I69" s="36">
        <v>0</v>
      </c>
    </row>
    <row r="70" spans="1:9" ht="25.5" x14ac:dyDescent="0.25">
      <c r="A70" s="9"/>
      <c r="B70" s="9">
        <v>3224</v>
      </c>
      <c r="C70" s="50" t="s">
        <v>120</v>
      </c>
      <c r="D70" s="36">
        <v>21057.83</v>
      </c>
      <c r="E70" s="36">
        <v>0</v>
      </c>
      <c r="F70" s="36">
        <v>0</v>
      </c>
      <c r="G70" s="36">
        <v>20156.98</v>
      </c>
      <c r="H70" s="36">
        <f t="shared" si="3"/>
        <v>95.722018840497796</v>
      </c>
      <c r="I70" s="36">
        <v>0</v>
      </c>
    </row>
    <row r="71" spans="1:9" x14ac:dyDescent="0.25">
      <c r="A71" s="9"/>
      <c r="B71" s="9">
        <v>3225</v>
      </c>
      <c r="C71" s="50" t="s">
        <v>121</v>
      </c>
      <c r="D71" s="36">
        <v>22536.55</v>
      </c>
      <c r="E71" s="36">
        <v>0</v>
      </c>
      <c r="F71" s="36">
        <v>0</v>
      </c>
      <c r="G71" s="36">
        <v>4701.6499999999996</v>
      </c>
      <c r="H71" s="36">
        <f t="shared" si="3"/>
        <v>20.862332522058612</v>
      </c>
      <c r="I71" s="36">
        <v>0</v>
      </c>
    </row>
    <row r="72" spans="1:9" x14ac:dyDescent="0.25">
      <c r="A72" s="9"/>
      <c r="B72" s="9">
        <v>3227</v>
      </c>
      <c r="C72" s="50" t="s">
        <v>167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</row>
    <row r="73" spans="1:9" x14ac:dyDescent="0.25">
      <c r="A73" s="9"/>
      <c r="B73" s="49">
        <v>323</v>
      </c>
      <c r="C73" s="51" t="s">
        <v>122</v>
      </c>
      <c r="D73" s="41">
        <f>SUM(D74:D82)</f>
        <v>353291.91</v>
      </c>
      <c r="E73" s="41">
        <f>SUM(E74:E82)</f>
        <v>0</v>
      </c>
      <c r="F73" s="41">
        <f>SUM(F74:F82)</f>
        <v>0</v>
      </c>
      <c r="G73" s="41">
        <f>SUM(G74:G82)</f>
        <v>645276.96999999986</v>
      </c>
      <c r="H73" s="41">
        <f t="shared" si="3"/>
        <v>182.64697031981285</v>
      </c>
      <c r="I73" s="41">
        <v>0</v>
      </c>
    </row>
    <row r="74" spans="1:9" x14ac:dyDescent="0.25">
      <c r="A74" s="9"/>
      <c r="B74" s="9">
        <v>3231</v>
      </c>
      <c r="C74" s="50" t="s">
        <v>123</v>
      </c>
      <c r="D74" s="36">
        <v>13859.31</v>
      </c>
      <c r="E74" s="36">
        <v>0</v>
      </c>
      <c r="F74" s="36">
        <v>0</v>
      </c>
      <c r="G74" s="36">
        <v>14490.05</v>
      </c>
      <c r="H74" s="36">
        <f t="shared" si="3"/>
        <v>104.55102021673517</v>
      </c>
      <c r="I74" s="36">
        <v>0</v>
      </c>
    </row>
    <row r="75" spans="1:9" ht="30" customHeight="1" x14ac:dyDescent="0.25">
      <c r="A75" s="9"/>
      <c r="B75" s="9">
        <v>3232</v>
      </c>
      <c r="C75" s="50" t="s">
        <v>124</v>
      </c>
      <c r="D75" s="36">
        <v>137239.74</v>
      </c>
      <c r="E75" s="36">
        <v>0</v>
      </c>
      <c r="F75" s="36">
        <v>0</v>
      </c>
      <c r="G75" s="36">
        <v>288209.73</v>
      </c>
      <c r="H75" s="36">
        <f t="shared" si="3"/>
        <v>210.00457301944758</v>
      </c>
      <c r="I75" s="36">
        <v>0</v>
      </c>
    </row>
    <row r="76" spans="1:9" x14ac:dyDescent="0.25">
      <c r="A76" s="9"/>
      <c r="B76" s="9">
        <v>3233</v>
      </c>
      <c r="C76" s="50" t="s">
        <v>125</v>
      </c>
      <c r="D76" s="36">
        <v>8929.7999999999993</v>
      </c>
      <c r="E76" s="36">
        <v>0</v>
      </c>
      <c r="F76" s="36">
        <v>0</v>
      </c>
      <c r="G76" s="36">
        <v>59136.53</v>
      </c>
      <c r="H76" s="36">
        <f t="shared" si="3"/>
        <v>662.23801204954202</v>
      </c>
      <c r="I76" s="36">
        <v>0</v>
      </c>
    </row>
    <row r="77" spans="1:9" x14ac:dyDescent="0.25">
      <c r="A77" s="9"/>
      <c r="B77" s="9">
        <v>3234</v>
      </c>
      <c r="C77" s="50" t="s">
        <v>126</v>
      </c>
      <c r="D77" s="36">
        <v>50349.84</v>
      </c>
      <c r="E77" s="36">
        <v>0</v>
      </c>
      <c r="F77" s="36">
        <v>0</v>
      </c>
      <c r="G77" s="36">
        <v>86961.86</v>
      </c>
      <c r="H77" s="36">
        <f t="shared" si="3"/>
        <v>172.71526582805427</v>
      </c>
      <c r="I77" s="36">
        <v>0</v>
      </c>
    </row>
    <row r="78" spans="1:9" x14ac:dyDescent="0.25">
      <c r="A78" s="9"/>
      <c r="B78" s="9">
        <v>3235</v>
      </c>
      <c r="C78" s="50" t="s">
        <v>127</v>
      </c>
      <c r="D78" s="36">
        <v>16672.03</v>
      </c>
      <c r="E78" s="36">
        <v>0</v>
      </c>
      <c r="F78" s="36">
        <v>0</v>
      </c>
      <c r="G78" s="36">
        <v>5824.61</v>
      </c>
      <c r="H78" s="36">
        <f t="shared" si="3"/>
        <v>34.936417460861094</v>
      </c>
      <c r="I78" s="36">
        <v>0</v>
      </c>
    </row>
    <row r="79" spans="1:9" x14ac:dyDescent="0.25">
      <c r="A79" s="9"/>
      <c r="B79" s="9">
        <v>3236</v>
      </c>
      <c r="C79" s="50" t="s">
        <v>128</v>
      </c>
      <c r="D79" s="36">
        <v>10739.96</v>
      </c>
      <c r="E79" s="36">
        <v>0</v>
      </c>
      <c r="F79" s="36">
        <v>0</v>
      </c>
      <c r="G79" s="36">
        <v>17803</v>
      </c>
      <c r="H79" s="36">
        <f t="shared" si="3"/>
        <v>165.7641183021166</v>
      </c>
      <c r="I79" s="36">
        <v>0</v>
      </c>
    </row>
    <row r="80" spans="1:9" x14ac:dyDescent="0.25">
      <c r="A80" s="9"/>
      <c r="B80" s="9">
        <v>3237</v>
      </c>
      <c r="C80" s="50" t="s">
        <v>129</v>
      </c>
      <c r="D80" s="36">
        <v>66239.64</v>
      </c>
      <c r="E80" s="36">
        <v>0</v>
      </c>
      <c r="F80" s="36">
        <v>0</v>
      </c>
      <c r="G80" s="36">
        <v>113313.60000000001</v>
      </c>
      <c r="H80" s="36">
        <f t="shared" si="3"/>
        <v>171.06614709862555</v>
      </c>
      <c r="I80" s="36">
        <v>0</v>
      </c>
    </row>
    <row r="81" spans="1:9" x14ac:dyDescent="0.25">
      <c r="A81" s="9"/>
      <c r="B81" s="9">
        <v>3238</v>
      </c>
      <c r="C81" s="50" t="s">
        <v>130</v>
      </c>
      <c r="D81" s="36">
        <v>24378.7</v>
      </c>
      <c r="E81" s="36">
        <v>0</v>
      </c>
      <c r="F81" s="36">
        <v>0</v>
      </c>
      <c r="G81" s="36">
        <v>31998.49</v>
      </c>
      <c r="H81" s="36">
        <f t="shared" si="3"/>
        <v>131.25593243282046</v>
      </c>
      <c r="I81" s="36">
        <v>0</v>
      </c>
    </row>
    <row r="82" spans="1:9" x14ac:dyDescent="0.25">
      <c r="A82" s="9"/>
      <c r="B82" s="9">
        <v>3239</v>
      </c>
      <c r="C82" s="50" t="s">
        <v>131</v>
      </c>
      <c r="D82" s="36">
        <v>24882.89</v>
      </c>
      <c r="E82" s="36">
        <v>0</v>
      </c>
      <c r="F82" s="36">
        <v>0</v>
      </c>
      <c r="G82" s="36">
        <v>27539.1</v>
      </c>
      <c r="H82" s="36">
        <f t="shared" si="3"/>
        <v>110.674845245066</v>
      </c>
      <c r="I82" s="36">
        <v>0</v>
      </c>
    </row>
    <row r="83" spans="1:9" ht="25.5" x14ac:dyDescent="0.25">
      <c r="A83" s="9"/>
      <c r="B83" s="49">
        <v>324</v>
      </c>
      <c r="C83" s="51" t="s">
        <v>132</v>
      </c>
      <c r="D83" s="41">
        <f>SUM(D84)</f>
        <v>655.63</v>
      </c>
      <c r="E83" s="41">
        <f>SUM(E84)</f>
        <v>0</v>
      </c>
      <c r="F83" s="41">
        <f>SUM(F84)</f>
        <v>0</v>
      </c>
      <c r="G83" s="41">
        <f>SUM(G84)</f>
        <v>1384.71</v>
      </c>
      <c r="H83" s="41">
        <f t="shared" si="3"/>
        <v>211.20296508701557</v>
      </c>
      <c r="I83" s="41">
        <v>0</v>
      </c>
    </row>
    <row r="84" spans="1:9" ht="25.5" x14ac:dyDescent="0.25">
      <c r="A84" s="9"/>
      <c r="B84" s="9">
        <v>3241</v>
      </c>
      <c r="C84" s="50" t="s">
        <v>132</v>
      </c>
      <c r="D84" s="36">
        <v>655.63</v>
      </c>
      <c r="E84" s="36">
        <v>0</v>
      </c>
      <c r="F84" s="36">
        <v>0</v>
      </c>
      <c r="G84" s="36">
        <v>1384.71</v>
      </c>
      <c r="H84" s="36">
        <f t="shared" si="3"/>
        <v>211.20296508701557</v>
      </c>
      <c r="I84" s="36">
        <v>0</v>
      </c>
    </row>
    <row r="85" spans="1:9" ht="38.25" x14ac:dyDescent="0.25">
      <c r="A85" s="9"/>
      <c r="B85" s="49">
        <v>325</v>
      </c>
      <c r="C85" s="51" t="s">
        <v>163</v>
      </c>
      <c r="D85" s="41">
        <f>SUM(D86)</f>
        <v>23006.44</v>
      </c>
      <c r="E85" s="41">
        <f>SUM(E86)</f>
        <v>0</v>
      </c>
      <c r="F85" s="41">
        <f>SUM(F86)</f>
        <v>0</v>
      </c>
      <c r="G85" s="41">
        <f>SUM(G86)</f>
        <v>22341.53</v>
      </c>
      <c r="H85" s="41">
        <f>SUM(H86)</f>
        <v>0</v>
      </c>
      <c r="I85" s="41">
        <v>0</v>
      </c>
    </row>
    <row r="86" spans="1:9" ht="25.5" x14ac:dyDescent="0.25">
      <c r="A86" s="9"/>
      <c r="B86" s="9">
        <v>3251</v>
      </c>
      <c r="C86" s="50" t="s">
        <v>164</v>
      </c>
      <c r="D86" s="36">
        <v>23006.44</v>
      </c>
      <c r="E86" s="36">
        <v>0</v>
      </c>
      <c r="F86" s="36">
        <v>0</v>
      </c>
      <c r="G86" s="36">
        <v>22341.53</v>
      </c>
      <c r="H86" s="36">
        <v>0</v>
      </c>
      <c r="I86" s="36">
        <v>0</v>
      </c>
    </row>
    <row r="87" spans="1:9" ht="30.75" customHeight="1" x14ac:dyDescent="0.25">
      <c r="A87" s="9"/>
      <c r="B87" s="49">
        <v>329</v>
      </c>
      <c r="C87" s="51" t="s">
        <v>133</v>
      </c>
      <c r="D87" s="41">
        <f>SUM(D88:D93)</f>
        <v>63202.740000000005</v>
      </c>
      <c r="E87" s="41">
        <f>SUM(E88:E93)</f>
        <v>0</v>
      </c>
      <c r="F87" s="41">
        <f>SUM(F88:F93)</f>
        <v>0</v>
      </c>
      <c r="G87" s="41">
        <f>SUM(G88:G93)</f>
        <v>92698.59</v>
      </c>
      <c r="H87" s="41">
        <f t="shared" si="3"/>
        <v>146.66862544250455</v>
      </c>
      <c r="I87" s="41">
        <v>0</v>
      </c>
    </row>
    <row r="88" spans="1:9" ht="25.5" x14ac:dyDescent="0.25">
      <c r="A88" s="9"/>
      <c r="B88" s="9">
        <v>3291</v>
      </c>
      <c r="C88" s="50" t="s">
        <v>134</v>
      </c>
      <c r="D88" s="36">
        <v>6149.19</v>
      </c>
      <c r="E88" s="36">
        <v>0</v>
      </c>
      <c r="F88" s="36">
        <v>0</v>
      </c>
      <c r="G88" s="36">
        <v>14557.57</v>
      </c>
      <c r="H88" s="36">
        <f t="shared" si="3"/>
        <v>236.73963562680615</v>
      </c>
      <c r="I88" s="36">
        <v>0</v>
      </c>
    </row>
    <row r="89" spans="1:9" x14ac:dyDescent="0.25">
      <c r="A89" s="9"/>
      <c r="B89" s="9">
        <v>3292</v>
      </c>
      <c r="C89" s="50" t="s">
        <v>135</v>
      </c>
      <c r="D89" s="36">
        <v>9879.52</v>
      </c>
      <c r="E89" s="36">
        <v>0</v>
      </c>
      <c r="F89" s="36">
        <v>0</v>
      </c>
      <c r="G89" s="36">
        <v>10463.18</v>
      </c>
      <c r="H89" s="36">
        <f t="shared" si="3"/>
        <v>105.90777689604354</v>
      </c>
      <c r="I89" s="36">
        <v>0</v>
      </c>
    </row>
    <row r="90" spans="1:9" x14ac:dyDescent="0.25">
      <c r="A90" s="9"/>
      <c r="B90" s="9">
        <v>3293</v>
      </c>
      <c r="C90" s="50" t="s">
        <v>136</v>
      </c>
      <c r="D90" s="36">
        <v>699.6</v>
      </c>
      <c r="E90" s="36">
        <v>0</v>
      </c>
      <c r="F90" s="36">
        <v>0</v>
      </c>
      <c r="G90" s="36">
        <v>721.4</v>
      </c>
      <c r="H90" s="36">
        <f t="shared" si="3"/>
        <v>103.1160663236135</v>
      </c>
      <c r="I90" s="36">
        <v>0</v>
      </c>
    </row>
    <row r="91" spans="1:9" x14ac:dyDescent="0.25">
      <c r="A91" s="9"/>
      <c r="B91" s="9">
        <v>3294</v>
      </c>
      <c r="C91" s="50" t="s">
        <v>137</v>
      </c>
      <c r="D91" s="36">
        <v>1406</v>
      </c>
      <c r="E91" s="36">
        <v>0</v>
      </c>
      <c r="F91" s="36">
        <v>0</v>
      </c>
      <c r="G91" s="36">
        <v>1489.4</v>
      </c>
      <c r="H91" s="36">
        <f t="shared" si="3"/>
        <v>105.9317211948791</v>
      </c>
      <c r="I91" s="36">
        <v>0</v>
      </c>
    </row>
    <row r="92" spans="1:9" x14ac:dyDescent="0.25">
      <c r="A92" s="9"/>
      <c r="B92" s="9">
        <v>3295</v>
      </c>
      <c r="C92" s="50" t="s">
        <v>138</v>
      </c>
      <c r="D92" s="36">
        <v>979.45</v>
      </c>
      <c r="E92" s="36">
        <v>0</v>
      </c>
      <c r="F92" s="36">
        <v>0</v>
      </c>
      <c r="G92" s="36">
        <v>93.33</v>
      </c>
      <c r="H92" s="36">
        <f t="shared" si="3"/>
        <v>9.5288171933227819</v>
      </c>
      <c r="I92" s="36">
        <v>0</v>
      </c>
    </row>
    <row r="93" spans="1:9" x14ac:dyDescent="0.25">
      <c r="A93" s="9"/>
      <c r="B93" s="9">
        <v>3299</v>
      </c>
      <c r="C93" s="50" t="s">
        <v>133</v>
      </c>
      <c r="D93" s="36">
        <v>44088.98</v>
      </c>
      <c r="E93" s="36">
        <v>0</v>
      </c>
      <c r="F93" s="36">
        <v>0</v>
      </c>
      <c r="G93" s="36">
        <v>65373.71</v>
      </c>
      <c r="H93" s="36">
        <f t="shared" si="3"/>
        <v>148.27675759339408</v>
      </c>
      <c r="I93" s="36">
        <v>0</v>
      </c>
    </row>
    <row r="94" spans="1:9" x14ac:dyDescent="0.25">
      <c r="A94" s="9"/>
      <c r="B94" s="49">
        <v>34</v>
      </c>
      <c r="C94" s="49" t="s">
        <v>26</v>
      </c>
      <c r="D94" s="41">
        <f>SUM(D95+D97)</f>
        <v>36392.559999999998</v>
      </c>
      <c r="E94" s="41">
        <v>71830</v>
      </c>
      <c r="F94" s="41">
        <v>71830</v>
      </c>
      <c r="G94" s="41">
        <f>SUM(G95+G97)</f>
        <v>34521.350000000006</v>
      </c>
      <c r="H94" s="41">
        <f t="shared" si="3"/>
        <v>94.858262238215744</v>
      </c>
      <c r="I94" s="41">
        <f t="shared" si="4"/>
        <v>48.059793957956295</v>
      </c>
    </row>
    <row r="95" spans="1:9" ht="27" customHeight="1" x14ac:dyDescent="0.25">
      <c r="A95" s="9"/>
      <c r="B95" s="49">
        <v>342</v>
      </c>
      <c r="C95" s="51" t="s">
        <v>139</v>
      </c>
      <c r="D95" s="41">
        <f>SUM(D96)</f>
        <v>19073.29</v>
      </c>
      <c r="E95" s="41">
        <f>SUM(E96)</f>
        <v>0</v>
      </c>
      <c r="F95" s="41">
        <f>SUM(F96)</f>
        <v>0</v>
      </c>
      <c r="G95" s="41">
        <f>SUM(G96)</f>
        <v>16397.740000000002</v>
      </c>
      <c r="H95" s="41">
        <f t="shared" si="3"/>
        <v>85.972268025075905</v>
      </c>
      <c r="I95" s="41">
        <v>0</v>
      </c>
    </row>
    <row r="96" spans="1:9" ht="38.25" x14ac:dyDescent="0.25">
      <c r="A96" s="9"/>
      <c r="B96" s="9">
        <v>3423</v>
      </c>
      <c r="C96" s="50" t="s">
        <v>140</v>
      </c>
      <c r="D96" s="36">
        <v>19073.29</v>
      </c>
      <c r="E96" s="36">
        <v>0</v>
      </c>
      <c r="F96" s="36">
        <v>0</v>
      </c>
      <c r="G96" s="36">
        <v>16397.740000000002</v>
      </c>
      <c r="H96" s="36">
        <f t="shared" si="3"/>
        <v>85.972268025075905</v>
      </c>
      <c r="I96" s="36">
        <v>0</v>
      </c>
    </row>
    <row r="97" spans="1:9" x14ac:dyDescent="0.25">
      <c r="A97" s="9"/>
      <c r="B97" s="49">
        <v>343</v>
      </c>
      <c r="C97" s="51" t="s">
        <v>141</v>
      </c>
      <c r="D97" s="41">
        <f>SUM(D98:D101)</f>
        <v>17319.27</v>
      </c>
      <c r="E97" s="41">
        <f>SUM(E98:E101)</f>
        <v>0</v>
      </c>
      <c r="F97" s="41">
        <f>SUM(F98:F101)</f>
        <v>0</v>
      </c>
      <c r="G97" s="41">
        <f>SUM(G98:G101)</f>
        <v>18123.61</v>
      </c>
      <c r="H97" s="41">
        <f t="shared" si="3"/>
        <v>104.64419112352887</v>
      </c>
      <c r="I97" s="41">
        <v>0</v>
      </c>
    </row>
    <row r="98" spans="1:9" ht="25.5" x14ac:dyDescent="0.25">
      <c r="A98" s="9"/>
      <c r="B98" s="9">
        <v>3431</v>
      </c>
      <c r="C98" s="50" t="s">
        <v>142</v>
      </c>
      <c r="D98" s="36">
        <v>5313.3</v>
      </c>
      <c r="E98" s="36">
        <v>0</v>
      </c>
      <c r="F98" s="36">
        <v>0</v>
      </c>
      <c r="G98" s="36">
        <v>6492.15</v>
      </c>
      <c r="H98" s="36">
        <f t="shared" si="3"/>
        <v>122.18677657952684</v>
      </c>
      <c r="I98" s="36">
        <v>0</v>
      </c>
    </row>
    <row r="99" spans="1:9" ht="25.5" x14ac:dyDescent="0.25">
      <c r="A99" s="9"/>
      <c r="B99" s="9">
        <v>3432</v>
      </c>
      <c r="C99" s="50" t="s">
        <v>168</v>
      </c>
      <c r="D99" s="36">
        <v>5.31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</row>
    <row r="100" spans="1:9" x14ac:dyDescent="0.25">
      <c r="A100" s="9"/>
      <c r="B100" s="9">
        <v>3433</v>
      </c>
      <c r="C100" s="50" t="s">
        <v>143</v>
      </c>
      <c r="D100" s="36">
        <v>279.23</v>
      </c>
      <c r="E100" s="36">
        <v>0</v>
      </c>
      <c r="F100" s="36">
        <v>0</v>
      </c>
      <c r="G100" s="36">
        <v>965.23</v>
      </c>
      <c r="H100" s="36">
        <f t="shared" si="3"/>
        <v>345.67560792178489</v>
      </c>
      <c r="I100" s="36">
        <v>0</v>
      </c>
    </row>
    <row r="101" spans="1:9" ht="19.5" customHeight="1" x14ac:dyDescent="0.25">
      <c r="A101" s="9"/>
      <c r="B101" s="9">
        <v>3434</v>
      </c>
      <c r="C101" s="50" t="s">
        <v>144</v>
      </c>
      <c r="D101" s="36">
        <v>11721.43</v>
      </c>
      <c r="E101" s="36">
        <v>0</v>
      </c>
      <c r="F101" s="36">
        <v>0</v>
      </c>
      <c r="G101" s="36">
        <v>10666.23</v>
      </c>
      <c r="H101" s="36">
        <f t="shared" si="3"/>
        <v>90.997685435992011</v>
      </c>
      <c r="I101" s="36">
        <v>0</v>
      </c>
    </row>
    <row r="102" spans="1:9" ht="26.25" customHeight="1" x14ac:dyDescent="0.25">
      <c r="A102" s="9"/>
      <c r="B102" s="49">
        <v>38</v>
      </c>
      <c r="C102" s="51" t="s">
        <v>169</v>
      </c>
      <c r="D102" s="41">
        <f t="shared" ref="D102:F102" si="6">SUM(D103)</f>
        <v>1500</v>
      </c>
      <c r="E102" s="41">
        <f t="shared" si="6"/>
        <v>0</v>
      </c>
      <c r="F102" s="41">
        <f t="shared" si="6"/>
        <v>0</v>
      </c>
      <c r="G102" s="41">
        <f>SUM(G103)</f>
        <v>7652.22</v>
      </c>
      <c r="H102" s="41">
        <v>0</v>
      </c>
      <c r="I102" s="41">
        <v>0</v>
      </c>
    </row>
    <row r="103" spans="1:9" ht="19.5" customHeight="1" x14ac:dyDescent="0.25">
      <c r="A103" s="9"/>
      <c r="B103" s="49">
        <v>383</v>
      </c>
      <c r="C103" s="51" t="s">
        <v>170</v>
      </c>
      <c r="D103" s="41">
        <f t="shared" ref="D103:F103" si="7">SUM(D104)</f>
        <v>1500</v>
      </c>
      <c r="E103" s="41">
        <f t="shared" si="7"/>
        <v>0</v>
      </c>
      <c r="F103" s="41">
        <f t="shared" si="7"/>
        <v>0</v>
      </c>
      <c r="G103" s="41">
        <f>SUM(G104:G104)</f>
        <v>7652.22</v>
      </c>
      <c r="H103" s="41">
        <v>0</v>
      </c>
      <c r="I103" s="41">
        <v>0</v>
      </c>
    </row>
    <row r="104" spans="1:9" ht="19.5" customHeight="1" x14ac:dyDescent="0.25">
      <c r="A104" s="9"/>
      <c r="B104" s="9">
        <v>3833</v>
      </c>
      <c r="C104" s="50" t="s">
        <v>171</v>
      </c>
      <c r="D104" s="36">
        <v>1500</v>
      </c>
      <c r="E104" s="36">
        <v>0</v>
      </c>
      <c r="F104" s="36">
        <v>0</v>
      </c>
      <c r="G104" s="36">
        <v>7652.22</v>
      </c>
      <c r="H104" s="36">
        <v>0</v>
      </c>
      <c r="I104" s="36">
        <v>0</v>
      </c>
    </row>
    <row r="105" spans="1:9" ht="25.5" x14ac:dyDescent="0.25">
      <c r="A105" s="11">
        <v>4</v>
      </c>
      <c r="B105" s="11"/>
      <c r="C105" s="18" t="s">
        <v>27</v>
      </c>
      <c r="D105" s="41">
        <f>SUM(D106+D109+D116)</f>
        <v>246924.34</v>
      </c>
      <c r="E105" s="41">
        <f>SUM(E106+E109+E116)</f>
        <v>864092</v>
      </c>
      <c r="F105" s="41">
        <f>SUM(F106+F109+F116)</f>
        <v>864092</v>
      </c>
      <c r="G105" s="41">
        <f>SUM(G106+G109+G116)</f>
        <v>968642.1100000001</v>
      </c>
      <c r="H105" s="41">
        <f t="shared" si="3"/>
        <v>392.28296003545057</v>
      </c>
      <c r="I105" s="41">
        <f t="shared" si="4"/>
        <v>112.09941881188578</v>
      </c>
    </row>
    <row r="106" spans="1:9" ht="25.5" x14ac:dyDescent="0.25">
      <c r="A106" s="8"/>
      <c r="B106" s="8">
        <v>41</v>
      </c>
      <c r="C106" s="18" t="s">
        <v>28</v>
      </c>
      <c r="D106" s="41">
        <f t="shared" ref="D106:G107" si="8">SUM(D107)</f>
        <v>4220.8900000000003</v>
      </c>
      <c r="E106" s="41">
        <v>15000</v>
      </c>
      <c r="F106" s="41">
        <v>15000</v>
      </c>
      <c r="G106" s="41">
        <f t="shared" si="8"/>
        <v>3406.66</v>
      </c>
      <c r="H106" s="41">
        <f t="shared" si="3"/>
        <v>80.709518608634667</v>
      </c>
      <c r="I106" s="41">
        <f t="shared" si="4"/>
        <v>22.711066666666664</v>
      </c>
    </row>
    <row r="107" spans="1:9" x14ac:dyDescent="0.25">
      <c r="A107" s="8"/>
      <c r="B107" s="8">
        <v>412</v>
      </c>
      <c r="C107" s="18" t="s">
        <v>145</v>
      </c>
      <c r="D107" s="41">
        <f t="shared" si="8"/>
        <v>4220.8900000000003</v>
      </c>
      <c r="E107" s="41">
        <f t="shared" si="8"/>
        <v>0</v>
      </c>
      <c r="F107" s="41">
        <f t="shared" si="8"/>
        <v>0</v>
      </c>
      <c r="G107" s="41">
        <f t="shared" si="8"/>
        <v>3406.66</v>
      </c>
      <c r="H107" s="41">
        <f t="shared" si="3"/>
        <v>80.709518608634667</v>
      </c>
      <c r="I107" s="41">
        <v>0</v>
      </c>
    </row>
    <row r="108" spans="1:9" x14ac:dyDescent="0.25">
      <c r="A108" s="12"/>
      <c r="B108" s="12">
        <v>4123</v>
      </c>
      <c r="C108" s="19" t="s">
        <v>146</v>
      </c>
      <c r="D108" s="36">
        <v>4220.8900000000003</v>
      </c>
      <c r="E108" s="36">
        <v>0</v>
      </c>
      <c r="F108" s="36">
        <v>0</v>
      </c>
      <c r="G108" s="36">
        <v>3406.66</v>
      </c>
      <c r="H108" s="36">
        <f t="shared" si="3"/>
        <v>80.709518608634667</v>
      </c>
      <c r="I108" s="36">
        <v>0</v>
      </c>
    </row>
    <row r="109" spans="1:9" ht="28.5" customHeight="1" x14ac:dyDescent="0.25">
      <c r="A109" s="8"/>
      <c r="B109" s="8">
        <v>42</v>
      </c>
      <c r="C109" s="18" t="s">
        <v>29</v>
      </c>
      <c r="D109" s="41">
        <f>SUM(D110)</f>
        <v>21258.68</v>
      </c>
      <c r="E109" s="41">
        <v>379617</v>
      </c>
      <c r="F109" s="41">
        <v>379617</v>
      </c>
      <c r="G109" s="41">
        <f>SUM(G110)</f>
        <v>81572.87000000001</v>
      </c>
      <c r="H109" s="41">
        <f t="shared" si="3"/>
        <v>383.71559287782691</v>
      </c>
      <c r="I109" s="41">
        <f t="shared" si="4"/>
        <v>21.488202583129841</v>
      </c>
    </row>
    <row r="110" spans="1:9" x14ac:dyDescent="0.25">
      <c r="A110" s="8"/>
      <c r="B110" s="8">
        <v>422</v>
      </c>
      <c r="C110" s="18" t="s">
        <v>147</v>
      </c>
      <c r="D110" s="41">
        <f>SUM(D111:D115)</f>
        <v>21258.68</v>
      </c>
      <c r="E110" s="41">
        <f>SUM(E111:E115)</f>
        <v>0</v>
      </c>
      <c r="F110" s="41">
        <f>SUM(F111:F115)</f>
        <v>0</v>
      </c>
      <c r="G110" s="41">
        <f>SUM(G111:G115)</f>
        <v>81572.87000000001</v>
      </c>
      <c r="H110" s="41">
        <f t="shared" si="3"/>
        <v>383.71559287782691</v>
      </c>
      <c r="I110" s="41">
        <v>0</v>
      </c>
    </row>
    <row r="111" spans="1:9" x14ac:dyDescent="0.25">
      <c r="A111" s="12"/>
      <c r="B111" s="12">
        <v>4221</v>
      </c>
      <c r="C111" s="19" t="s">
        <v>148</v>
      </c>
      <c r="D111" s="36">
        <v>13303.93</v>
      </c>
      <c r="E111" s="36">
        <v>0</v>
      </c>
      <c r="F111" s="36">
        <v>0</v>
      </c>
      <c r="G111" s="36">
        <v>23902.62</v>
      </c>
      <c r="H111" s="36">
        <f t="shared" si="3"/>
        <v>179.66585813364921</v>
      </c>
      <c r="I111" s="36">
        <v>0</v>
      </c>
    </row>
    <row r="112" spans="1:9" x14ac:dyDescent="0.25">
      <c r="A112" s="12"/>
      <c r="B112" s="12">
        <v>4222</v>
      </c>
      <c r="C112" s="19" t="s">
        <v>149</v>
      </c>
      <c r="D112" s="36">
        <v>857.31</v>
      </c>
      <c r="E112" s="36">
        <v>0</v>
      </c>
      <c r="F112" s="36">
        <v>0</v>
      </c>
      <c r="G112" s="36">
        <v>1552.03</v>
      </c>
      <c r="H112" s="36">
        <f t="shared" si="3"/>
        <v>181.03486486801742</v>
      </c>
      <c r="I112" s="36">
        <v>0</v>
      </c>
    </row>
    <row r="113" spans="1:9" x14ac:dyDescent="0.25">
      <c r="A113" s="12"/>
      <c r="B113" s="12">
        <v>4223</v>
      </c>
      <c r="C113" s="19" t="s">
        <v>150</v>
      </c>
      <c r="D113" s="36">
        <v>1095.94</v>
      </c>
      <c r="E113" s="36">
        <v>0</v>
      </c>
      <c r="F113" s="36">
        <v>0</v>
      </c>
      <c r="G113" s="36">
        <v>16030.46</v>
      </c>
      <c r="H113" s="36">
        <v>0</v>
      </c>
      <c r="I113" s="36">
        <v>0</v>
      </c>
    </row>
    <row r="114" spans="1:9" x14ac:dyDescent="0.25">
      <c r="A114" s="12"/>
      <c r="B114" s="12">
        <v>4224</v>
      </c>
      <c r="C114" s="19" t="s">
        <v>151</v>
      </c>
      <c r="D114" s="36">
        <v>3732.83</v>
      </c>
      <c r="E114" s="36">
        <v>0</v>
      </c>
      <c r="F114" s="36">
        <v>0</v>
      </c>
      <c r="G114" s="36">
        <v>29879.52</v>
      </c>
      <c r="H114" s="36">
        <f t="shared" si="3"/>
        <v>800.45220382390846</v>
      </c>
      <c r="I114" s="36">
        <v>0</v>
      </c>
    </row>
    <row r="115" spans="1:9" ht="28.5" customHeight="1" x14ac:dyDescent="0.25">
      <c r="A115" s="12"/>
      <c r="B115" s="12">
        <v>4227</v>
      </c>
      <c r="C115" s="19" t="s">
        <v>152</v>
      </c>
      <c r="D115" s="36">
        <v>2268.67</v>
      </c>
      <c r="E115" s="36">
        <v>0</v>
      </c>
      <c r="F115" s="36">
        <v>0</v>
      </c>
      <c r="G115" s="36">
        <v>10208.24</v>
      </c>
      <c r="H115" s="36">
        <f t="shared" si="3"/>
        <v>449.96583901581107</v>
      </c>
      <c r="I115" s="36">
        <v>0</v>
      </c>
    </row>
    <row r="116" spans="1:9" ht="25.5" x14ac:dyDescent="0.25">
      <c r="A116" s="8"/>
      <c r="B116" s="8">
        <v>45</v>
      </c>
      <c r="C116" s="18" t="s">
        <v>30</v>
      </c>
      <c r="D116" s="41">
        <f t="shared" ref="D116:G117" si="9">SUM(D117)</f>
        <v>221444.77</v>
      </c>
      <c r="E116" s="41">
        <v>469475</v>
      </c>
      <c r="F116" s="41">
        <v>469475</v>
      </c>
      <c r="G116" s="41">
        <f>SUM(G117+G119)</f>
        <v>883662.58000000007</v>
      </c>
      <c r="H116" s="41">
        <f t="shared" si="3"/>
        <v>399.04423120943437</v>
      </c>
      <c r="I116" s="41">
        <f t="shared" si="4"/>
        <v>188.22356462005433</v>
      </c>
    </row>
    <row r="117" spans="1:9" ht="25.5" x14ac:dyDescent="0.25">
      <c r="A117" s="8"/>
      <c r="B117" s="8">
        <v>451</v>
      </c>
      <c r="C117" s="18" t="s">
        <v>153</v>
      </c>
      <c r="D117" s="41">
        <f t="shared" si="9"/>
        <v>221444.77</v>
      </c>
      <c r="E117" s="41">
        <f t="shared" si="9"/>
        <v>0</v>
      </c>
      <c r="F117" s="41">
        <f t="shared" si="9"/>
        <v>0</v>
      </c>
      <c r="G117" s="41">
        <f t="shared" si="9"/>
        <v>349892.27</v>
      </c>
      <c r="H117" s="41">
        <f t="shared" si="3"/>
        <v>158.00430509151334</v>
      </c>
      <c r="I117" s="41">
        <v>0</v>
      </c>
    </row>
    <row r="118" spans="1:9" ht="25.5" x14ac:dyDescent="0.25">
      <c r="A118" s="12"/>
      <c r="B118" s="12">
        <v>4511</v>
      </c>
      <c r="C118" s="19" t="s">
        <v>153</v>
      </c>
      <c r="D118" s="36">
        <v>221444.77</v>
      </c>
      <c r="E118" s="36">
        <v>0</v>
      </c>
      <c r="F118" s="36">
        <v>0</v>
      </c>
      <c r="G118" s="36">
        <v>349892.27</v>
      </c>
      <c r="H118" s="36">
        <f t="shared" si="3"/>
        <v>158.00430509151334</v>
      </c>
      <c r="I118" s="36">
        <v>0</v>
      </c>
    </row>
    <row r="119" spans="1:9" ht="25.5" x14ac:dyDescent="0.25">
      <c r="A119" s="8"/>
      <c r="B119" s="8">
        <v>452</v>
      </c>
      <c r="C119" s="18" t="s">
        <v>166</v>
      </c>
      <c r="D119" s="41">
        <f>SUM(D120)</f>
        <v>0</v>
      </c>
      <c r="E119" s="41">
        <f>SUM(E120)</f>
        <v>0</v>
      </c>
      <c r="F119" s="41">
        <f>SUM(F120)</f>
        <v>0</v>
      </c>
      <c r="G119" s="41">
        <f>SUM(G120)</f>
        <v>533770.31000000006</v>
      </c>
      <c r="H119" s="41">
        <v>0</v>
      </c>
      <c r="I119" s="41">
        <v>0</v>
      </c>
    </row>
    <row r="120" spans="1:9" ht="25.5" x14ac:dyDescent="0.25">
      <c r="A120" s="12"/>
      <c r="B120" s="12">
        <v>4521</v>
      </c>
      <c r="C120" s="19" t="s">
        <v>166</v>
      </c>
      <c r="D120" s="36">
        <v>0</v>
      </c>
      <c r="E120" s="36">
        <v>0</v>
      </c>
      <c r="F120" s="36">
        <v>0</v>
      </c>
      <c r="G120" s="36">
        <v>533770.31000000006</v>
      </c>
      <c r="H120" s="36">
        <v>0</v>
      </c>
      <c r="I120" s="36">
        <v>0</v>
      </c>
    </row>
  </sheetData>
  <mergeCells count="10">
    <mergeCell ref="A47:C47"/>
    <mergeCell ref="A48:C48"/>
    <mergeCell ref="A10:C10"/>
    <mergeCell ref="A49:C49"/>
    <mergeCell ref="B11:C11"/>
    <mergeCell ref="A6:I6"/>
    <mergeCell ref="A4:I4"/>
    <mergeCell ref="A2:I2"/>
    <mergeCell ref="A9:C9"/>
    <mergeCell ref="A8:C8"/>
  </mergeCells>
  <pageMargins left="0.7" right="0.7" top="0.75" bottom="0.75" header="0.3" footer="0.3"/>
  <pageSetup paperSize="9" scale="5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38"/>
  <sheetViews>
    <sheetView zoomScaleNormal="100" zoomScaleSheetLayoutView="90" workbookViewId="0">
      <selection activeCell="F32" sqref="F32"/>
    </sheetView>
  </sheetViews>
  <sheetFormatPr defaultRowHeight="15" x14ac:dyDescent="0.25"/>
  <cols>
    <col min="1" max="4" width="25.28515625" customWidth="1"/>
    <col min="5" max="5" width="16.7109375" customWidth="1"/>
  </cols>
  <sheetData>
    <row r="1" spans="1:7 16382:16382" ht="18" x14ac:dyDescent="0.25">
      <c r="A1" s="4"/>
      <c r="B1" s="4"/>
      <c r="C1" s="5"/>
      <c r="D1" s="5"/>
    </row>
    <row r="2" spans="1:7 16382:16382" ht="15.75" customHeight="1" x14ac:dyDescent="0.25">
      <c r="A2" s="104" t="s">
        <v>173</v>
      </c>
      <c r="B2" s="104"/>
      <c r="C2" s="104"/>
      <c r="D2" s="104"/>
      <c r="E2" s="104"/>
      <c r="F2" s="104"/>
      <c r="G2" s="104"/>
    </row>
    <row r="3" spans="1:7 16382:16382" ht="18" x14ac:dyDescent="0.25">
      <c r="A3" s="4"/>
      <c r="B3" s="4"/>
      <c r="C3" s="5"/>
      <c r="D3" s="5"/>
    </row>
    <row r="4" spans="1:7 16382:16382" ht="45" x14ac:dyDescent="0.25">
      <c r="A4" s="54" t="s">
        <v>31</v>
      </c>
      <c r="B4" s="54" t="s">
        <v>193</v>
      </c>
      <c r="C4" s="54" t="s">
        <v>194</v>
      </c>
      <c r="D4" s="54" t="s">
        <v>195</v>
      </c>
      <c r="E4" s="54" t="s">
        <v>215</v>
      </c>
      <c r="F4" s="54" t="s">
        <v>86</v>
      </c>
      <c r="G4" s="54" t="s">
        <v>86</v>
      </c>
    </row>
    <row r="5" spans="1:7 16382:16382" x14ac:dyDescent="0.25">
      <c r="A5" s="60">
        <v>1</v>
      </c>
      <c r="B5" s="60">
        <v>2</v>
      </c>
      <c r="C5" s="60">
        <v>3</v>
      </c>
      <c r="D5" s="60">
        <v>4</v>
      </c>
      <c r="E5" s="60">
        <v>5</v>
      </c>
      <c r="F5" s="60" t="s">
        <v>89</v>
      </c>
      <c r="G5" s="60" t="s">
        <v>88</v>
      </c>
    </row>
    <row r="6" spans="1:7 16382:16382" x14ac:dyDescent="0.25">
      <c r="A6" s="29" t="s">
        <v>3</v>
      </c>
      <c r="B6" s="37">
        <f t="shared" ref="B6:C6" si="0">SUM(B7+B9+B11+B15+B18)</f>
        <v>3906079.8099999996</v>
      </c>
      <c r="C6" s="37">
        <f t="shared" si="0"/>
        <v>10896534</v>
      </c>
      <c r="D6" s="37">
        <f>SUM(D7+D9+D11+D15+D18)</f>
        <v>10896534</v>
      </c>
      <c r="E6" s="37">
        <f>SUM(E7+E9+E11+E15)</f>
        <v>5011189.34</v>
      </c>
      <c r="F6" s="37">
        <f>SUM(E6/B6)*100</f>
        <v>128.29203661355811</v>
      </c>
      <c r="G6" s="37">
        <f>SUM(E6/D6)*100</f>
        <v>45.988837735008218</v>
      </c>
    </row>
    <row r="7" spans="1:7 16382:16382" x14ac:dyDescent="0.25">
      <c r="A7" s="18" t="s">
        <v>32</v>
      </c>
      <c r="B7" s="38">
        <f>SUM(B8)</f>
        <v>3770.71</v>
      </c>
      <c r="C7" s="38">
        <f>SUM(C8)</f>
        <v>445000</v>
      </c>
      <c r="D7" s="38">
        <f>SUM(D8)</f>
        <v>445000</v>
      </c>
      <c r="E7" s="38">
        <f>SUM(E8)</f>
        <v>199837.40999999997</v>
      </c>
      <c r="F7" s="38">
        <f t="shared" ref="F7:F17" si="1">SUM(E7/B7)*100</f>
        <v>5299.72896351085</v>
      </c>
      <c r="G7" s="38">
        <f t="shared" ref="G7:G17" si="2">SUM(E7/D7)*100</f>
        <v>44.907283146067414</v>
      </c>
    </row>
    <row r="8" spans="1:7 16382:16382" x14ac:dyDescent="0.25">
      <c r="A8" s="10" t="s">
        <v>33</v>
      </c>
      <c r="B8" s="36">
        <v>3770.71</v>
      </c>
      <c r="C8" s="36">
        <v>445000</v>
      </c>
      <c r="D8" s="36">
        <v>445000</v>
      </c>
      <c r="E8" s="36">
        <f>SUM('POSEBNI DIO'!H117+'POSEBNI DIO'!H143+'POSEBNI DIO'!H152)</f>
        <v>199837.40999999997</v>
      </c>
      <c r="F8" s="36">
        <f t="shared" si="1"/>
        <v>5299.72896351085</v>
      </c>
      <c r="G8" s="36">
        <f t="shared" si="2"/>
        <v>44.907283146067414</v>
      </c>
    </row>
    <row r="9" spans="1:7 16382:16382" x14ac:dyDescent="0.25">
      <c r="A9" s="18" t="s">
        <v>34</v>
      </c>
      <c r="B9" s="38">
        <f>SUM(B10)</f>
        <v>1000007.46</v>
      </c>
      <c r="C9" s="38">
        <f>SUM(C10)</f>
        <v>2182650</v>
      </c>
      <c r="D9" s="38">
        <f>SUM(D10)</f>
        <v>2182650</v>
      </c>
      <c r="E9" s="38">
        <f>SUM(E10)</f>
        <v>1033851.7</v>
      </c>
      <c r="F9" s="38">
        <f t="shared" si="1"/>
        <v>103.38439875238529</v>
      </c>
      <c r="G9" s="38">
        <f t="shared" si="2"/>
        <v>47.366810986644673</v>
      </c>
    </row>
    <row r="10" spans="1:7 16382:16382" ht="25.5" x14ac:dyDescent="0.25">
      <c r="A10" s="14" t="s">
        <v>35</v>
      </c>
      <c r="B10" s="36">
        <v>1000007.46</v>
      </c>
      <c r="C10" s="36">
        <v>2182650</v>
      </c>
      <c r="D10" s="36">
        <v>2182650</v>
      </c>
      <c r="E10" s="36">
        <v>1033851.7</v>
      </c>
      <c r="F10" s="36">
        <f t="shared" si="1"/>
        <v>103.38439875238529</v>
      </c>
      <c r="G10" s="36">
        <f t="shared" si="2"/>
        <v>47.366810986644673</v>
      </c>
    </row>
    <row r="11" spans="1:7 16382:16382" ht="25.5" x14ac:dyDescent="0.25">
      <c r="A11" s="8" t="s">
        <v>36</v>
      </c>
      <c r="B11" s="38">
        <f>SUM(B12:B14)</f>
        <v>2893295.36</v>
      </c>
      <c r="C11" s="38">
        <f>SUM(C12:C14)</f>
        <v>6998638</v>
      </c>
      <c r="D11" s="38">
        <f>SUM(D12:D14)</f>
        <v>6998638</v>
      </c>
      <c r="E11" s="38">
        <f>SUM(E12:E14)</f>
        <v>3414242.4600000004</v>
      </c>
      <c r="F11" s="38">
        <f t="shared" si="1"/>
        <v>118.00532041084118</v>
      </c>
      <c r="G11" s="38">
        <f t="shared" si="2"/>
        <v>48.784384333065958</v>
      </c>
      <c r="XFB11" s="31"/>
    </row>
    <row r="12" spans="1:7 16382:16382" ht="25.5" x14ac:dyDescent="0.25">
      <c r="A12" s="14" t="s">
        <v>38</v>
      </c>
      <c r="B12" s="36">
        <v>99851.71</v>
      </c>
      <c r="C12" s="36">
        <v>198200</v>
      </c>
      <c r="D12" s="36">
        <v>198200</v>
      </c>
      <c r="E12" s="36">
        <v>108360.17</v>
      </c>
      <c r="F12" s="36">
        <f t="shared" si="1"/>
        <v>108.52109593315929</v>
      </c>
      <c r="G12" s="36">
        <f t="shared" si="2"/>
        <v>54.67213420787084</v>
      </c>
    </row>
    <row r="13" spans="1:7 16382:16382" ht="25.5" x14ac:dyDescent="0.25">
      <c r="A13" s="14" t="s">
        <v>39</v>
      </c>
      <c r="B13" s="36">
        <v>2592427.48</v>
      </c>
      <c r="C13" s="36">
        <v>6226640</v>
      </c>
      <c r="D13" s="36">
        <v>6226640</v>
      </c>
      <c r="E13" s="36">
        <v>3063878.8600000003</v>
      </c>
      <c r="F13" s="36">
        <f t="shared" si="1"/>
        <v>118.18571140898415</v>
      </c>
      <c r="G13" s="36">
        <f t="shared" si="2"/>
        <v>49.205974008454</v>
      </c>
    </row>
    <row r="14" spans="1:7 16382:16382" ht="25.5" x14ac:dyDescent="0.25">
      <c r="A14" s="14" t="s">
        <v>214</v>
      </c>
      <c r="B14" s="36">
        <v>201016.17</v>
      </c>
      <c r="C14" s="36">
        <v>573798</v>
      </c>
      <c r="D14" s="36">
        <v>573798</v>
      </c>
      <c r="E14" s="36">
        <v>242003.43</v>
      </c>
      <c r="F14" s="36">
        <f t="shared" si="1"/>
        <v>120.39003130942152</v>
      </c>
      <c r="G14" s="36">
        <f t="shared" si="2"/>
        <v>42.175718632689552</v>
      </c>
    </row>
    <row r="15" spans="1:7 16382:16382" x14ac:dyDescent="0.25">
      <c r="A15" s="29" t="s">
        <v>40</v>
      </c>
      <c r="B15" s="38">
        <f>SUM(B16:B17)</f>
        <v>9006.2800000000007</v>
      </c>
      <c r="C15" s="38">
        <f>SUM(C16:C17)</f>
        <v>1269246</v>
      </c>
      <c r="D15" s="38">
        <f>SUM(D16:D17)</f>
        <v>1269246</v>
      </c>
      <c r="E15" s="38">
        <f>SUM(E16:E17)</f>
        <v>363257.77</v>
      </c>
      <c r="F15" s="38">
        <f t="shared" si="1"/>
        <v>4033.3830393902922</v>
      </c>
      <c r="G15" s="38">
        <f t="shared" si="2"/>
        <v>28.619965711926611</v>
      </c>
    </row>
    <row r="16" spans="1:7 16382:16382" ht="25.5" x14ac:dyDescent="0.25">
      <c r="A16" s="14" t="s">
        <v>212</v>
      </c>
      <c r="B16" s="36">
        <v>0</v>
      </c>
      <c r="C16" s="36">
        <v>152000</v>
      </c>
      <c r="D16" s="36">
        <v>152000</v>
      </c>
      <c r="E16" s="36">
        <v>124561.2</v>
      </c>
      <c r="F16" s="36">
        <v>0</v>
      </c>
      <c r="G16" s="36">
        <f t="shared" si="2"/>
        <v>81.948157894736838</v>
      </c>
    </row>
    <row r="17" spans="1:7" ht="25.5" x14ac:dyDescent="0.25">
      <c r="A17" s="14" t="s">
        <v>213</v>
      </c>
      <c r="B17" s="36">
        <v>9006.2800000000007</v>
      </c>
      <c r="C17" s="36">
        <v>1117246</v>
      </c>
      <c r="D17" s="36">
        <v>1117246</v>
      </c>
      <c r="E17" s="36">
        <v>238696.57</v>
      </c>
      <c r="F17" s="36">
        <f t="shared" si="1"/>
        <v>2650.3347664074399</v>
      </c>
      <c r="G17" s="36">
        <f t="shared" si="2"/>
        <v>21.364728090322096</v>
      </c>
    </row>
    <row r="18" spans="1:7" ht="38.25" x14ac:dyDescent="0.25">
      <c r="A18" s="29" t="s">
        <v>41</v>
      </c>
      <c r="B18" s="38">
        <f>SUM(B19)</f>
        <v>0</v>
      </c>
      <c r="C18" s="38">
        <f>SUM(C19)</f>
        <v>1000</v>
      </c>
      <c r="D18" s="38">
        <f>SUM(D19)</f>
        <v>1000</v>
      </c>
      <c r="E18" s="38">
        <f>SUM(E19)</f>
        <v>0</v>
      </c>
      <c r="F18" s="38">
        <v>0</v>
      </c>
      <c r="G18" s="38">
        <v>0</v>
      </c>
    </row>
    <row r="19" spans="1:7" ht="51" x14ac:dyDescent="0.25">
      <c r="A19" s="63" t="s">
        <v>42</v>
      </c>
      <c r="B19" s="36">
        <v>0</v>
      </c>
      <c r="C19" s="36">
        <v>1000</v>
      </c>
      <c r="D19" s="36">
        <v>1000</v>
      </c>
      <c r="E19" s="36">
        <v>0</v>
      </c>
      <c r="F19" s="36">
        <v>0</v>
      </c>
      <c r="G19" s="36">
        <v>0</v>
      </c>
    </row>
    <row r="20" spans="1:7" x14ac:dyDescent="0.25">
      <c r="A20" s="32"/>
      <c r="B20" s="33"/>
      <c r="C20" s="33"/>
      <c r="D20" s="33"/>
    </row>
    <row r="21" spans="1:7" ht="18" x14ac:dyDescent="0.25">
      <c r="A21" s="4"/>
      <c r="B21" s="4"/>
      <c r="C21" s="5"/>
      <c r="D21" s="5"/>
    </row>
    <row r="22" spans="1:7" ht="45" x14ac:dyDescent="0.25">
      <c r="A22" s="54" t="s">
        <v>31</v>
      </c>
      <c r="B22" s="54" t="s">
        <v>193</v>
      </c>
      <c r="C22" s="54" t="s">
        <v>194</v>
      </c>
      <c r="D22" s="54" t="s">
        <v>195</v>
      </c>
      <c r="E22" s="54" t="s">
        <v>215</v>
      </c>
      <c r="F22" s="54" t="s">
        <v>86</v>
      </c>
      <c r="G22" s="54" t="s">
        <v>86</v>
      </c>
    </row>
    <row r="23" spans="1:7" x14ac:dyDescent="0.25">
      <c r="A23" s="60">
        <v>1</v>
      </c>
      <c r="B23" s="60">
        <v>2</v>
      </c>
      <c r="C23" s="60">
        <v>3</v>
      </c>
      <c r="D23" s="60">
        <v>4</v>
      </c>
      <c r="E23" s="60">
        <v>5</v>
      </c>
      <c r="F23" s="60" t="s">
        <v>89</v>
      </c>
      <c r="G23" s="60" t="s">
        <v>88</v>
      </c>
    </row>
    <row r="24" spans="1:7" x14ac:dyDescent="0.25">
      <c r="A24" s="29" t="s">
        <v>6</v>
      </c>
      <c r="B24" s="37">
        <f>SUM(B25+B27+B29+B33+B36)</f>
        <v>4087377.2699999996</v>
      </c>
      <c r="C24" s="37">
        <f>SUM(C25+C27+C29+C33+C36)</f>
        <v>9853128</v>
      </c>
      <c r="D24" s="37">
        <f t="shared" ref="D24:E24" si="3">SUM(D25+D27+D29+D33+D36)</f>
        <v>9853128</v>
      </c>
      <c r="E24" s="37">
        <f t="shared" si="3"/>
        <v>5043089.41</v>
      </c>
      <c r="F24" s="37">
        <f>SUM(E24/B24)*100</f>
        <v>123.38203882021395</v>
      </c>
      <c r="G24" s="37">
        <f>SUM(E24/D24)*100</f>
        <v>51.182623528284623</v>
      </c>
    </row>
    <row r="25" spans="1:7" ht="15.75" customHeight="1" x14ac:dyDescent="0.25">
      <c r="A25" s="18" t="s">
        <v>32</v>
      </c>
      <c r="B25" s="38">
        <f>SUM(B26)</f>
        <v>3770.71</v>
      </c>
      <c r="C25" s="38">
        <f>SUM(C26)</f>
        <v>445000</v>
      </c>
      <c r="D25" s="38">
        <f>SUM(D26)</f>
        <v>445000</v>
      </c>
      <c r="E25" s="38">
        <f>SUM(E26)</f>
        <v>199837.41</v>
      </c>
      <c r="F25" s="38">
        <f t="shared" ref="F25:F35" si="4">SUM(E25/B25)*100</f>
        <v>5299.7289635108509</v>
      </c>
      <c r="G25" s="38">
        <f t="shared" ref="G25:G35" si="5">SUM(E25/D25)*100</f>
        <v>44.907283146067414</v>
      </c>
    </row>
    <row r="26" spans="1:7" x14ac:dyDescent="0.25">
      <c r="A26" s="10" t="s">
        <v>33</v>
      </c>
      <c r="B26" s="36">
        <v>3770.71</v>
      </c>
      <c r="C26" s="36">
        <v>445000</v>
      </c>
      <c r="D26" s="36">
        <v>445000</v>
      </c>
      <c r="E26" s="36">
        <v>199837.41</v>
      </c>
      <c r="F26" s="36">
        <f t="shared" si="4"/>
        <v>5299.7289635108509</v>
      </c>
      <c r="G26" s="36">
        <f t="shared" si="5"/>
        <v>44.907283146067414</v>
      </c>
    </row>
    <row r="27" spans="1:7" x14ac:dyDescent="0.25">
      <c r="A27" s="18" t="s">
        <v>34</v>
      </c>
      <c r="B27" s="38">
        <f>SUM(B28:B28)</f>
        <v>1014403.95</v>
      </c>
      <c r="C27" s="38">
        <f>SUM(C28:C28)</f>
        <v>1955255</v>
      </c>
      <c r="D27" s="38">
        <f>SUM(D28)</f>
        <v>1955255</v>
      </c>
      <c r="E27" s="38">
        <f>SUM(E28:E28)</f>
        <v>734172.48</v>
      </c>
      <c r="F27" s="38">
        <f t="shared" si="4"/>
        <v>72.374765496526322</v>
      </c>
      <c r="G27" s="38">
        <f t="shared" si="5"/>
        <v>37.548681885482964</v>
      </c>
    </row>
    <row r="28" spans="1:7" ht="25.5" x14ac:dyDescent="0.25">
      <c r="A28" s="14" t="s">
        <v>35</v>
      </c>
      <c r="B28" s="36">
        <v>1014403.95</v>
      </c>
      <c r="C28" s="36">
        <v>1955255</v>
      </c>
      <c r="D28" s="36">
        <v>1955255</v>
      </c>
      <c r="E28" s="36">
        <v>734172.48</v>
      </c>
      <c r="F28" s="36">
        <f t="shared" si="4"/>
        <v>72.374765496526322</v>
      </c>
      <c r="G28" s="36">
        <f t="shared" si="5"/>
        <v>37.548681885482964</v>
      </c>
    </row>
    <row r="29" spans="1:7" ht="25.5" x14ac:dyDescent="0.25">
      <c r="A29" s="8" t="s">
        <v>36</v>
      </c>
      <c r="B29" s="38">
        <f>SUM(B30:B32)</f>
        <v>2893295.36</v>
      </c>
      <c r="C29" s="38">
        <f>SUM(C30:C32)</f>
        <v>6733193</v>
      </c>
      <c r="D29" s="38">
        <f>SUM(D30:D32)</f>
        <v>6733193</v>
      </c>
      <c r="E29" s="38">
        <f>SUM(E30:E32)</f>
        <v>3245322.5399999996</v>
      </c>
      <c r="F29" s="38">
        <f t="shared" si="4"/>
        <v>112.16699770326939</v>
      </c>
      <c r="G29" s="38">
        <f t="shared" si="5"/>
        <v>48.198864045631836</v>
      </c>
    </row>
    <row r="30" spans="1:7" ht="25.5" x14ac:dyDescent="0.25">
      <c r="A30" s="14" t="s">
        <v>38</v>
      </c>
      <c r="B30" s="36">
        <v>99851.71</v>
      </c>
      <c r="C30" s="36">
        <v>198200</v>
      </c>
      <c r="D30" s="36">
        <v>198200</v>
      </c>
      <c r="E30" s="36">
        <v>108360.17</v>
      </c>
      <c r="F30" s="36">
        <f t="shared" si="4"/>
        <v>108.52109593315929</v>
      </c>
      <c r="G30" s="36">
        <f t="shared" si="5"/>
        <v>54.67213420787084</v>
      </c>
    </row>
    <row r="31" spans="1:7" ht="25.5" x14ac:dyDescent="0.25">
      <c r="A31" s="14" t="s">
        <v>39</v>
      </c>
      <c r="B31" s="36">
        <v>2592427.48</v>
      </c>
      <c r="C31" s="36">
        <v>6226640</v>
      </c>
      <c r="D31" s="36">
        <v>6226640</v>
      </c>
      <c r="E31" s="36">
        <v>3063878.86</v>
      </c>
      <c r="F31" s="36">
        <f t="shared" si="4"/>
        <v>118.18571140898413</v>
      </c>
      <c r="G31" s="36">
        <f t="shared" si="5"/>
        <v>49.205974008453992</v>
      </c>
    </row>
    <row r="32" spans="1:7" ht="25.5" x14ac:dyDescent="0.25">
      <c r="A32" s="14" t="s">
        <v>214</v>
      </c>
      <c r="B32" s="36">
        <v>201016.17</v>
      </c>
      <c r="C32" s="36">
        <v>308353</v>
      </c>
      <c r="D32" s="36">
        <v>308353</v>
      </c>
      <c r="E32" s="36">
        <v>73083.509999999995</v>
      </c>
      <c r="F32" s="36">
        <f t="shared" si="4"/>
        <v>36.357030382182678</v>
      </c>
      <c r="G32" s="36">
        <f t="shared" si="5"/>
        <v>23.701248244706552</v>
      </c>
    </row>
    <row r="33" spans="1:7" x14ac:dyDescent="0.25">
      <c r="A33" s="29" t="s">
        <v>40</v>
      </c>
      <c r="B33" s="38">
        <f>SUM(B34:B35)</f>
        <v>175907.25</v>
      </c>
      <c r="C33" s="38">
        <f>SUM(C34:C35)</f>
        <v>718680</v>
      </c>
      <c r="D33" s="38">
        <f>SUM(D34:D35)</f>
        <v>718680</v>
      </c>
      <c r="E33" s="38">
        <f>SUM(E34:E35)</f>
        <v>863756.98</v>
      </c>
      <c r="F33" s="38">
        <f t="shared" si="4"/>
        <v>491.02977847700987</v>
      </c>
      <c r="G33" s="38">
        <f t="shared" si="5"/>
        <v>120.18658930261034</v>
      </c>
    </row>
    <row r="34" spans="1:7" ht="25.5" x14ac:dyDescent="0.25">
      <c r="A34" s="14" t="s">
        <v>212</v>
      </c>
      <c r="B34" s="36">
        <v>120367.23</v>
      </c>
      <c r="C34" s="36">
        <v>152000</v>
      </c>
      <c r="D34" s="36">
        <v>152000</v>
      </c>
      <c r="E34" s="36">
        <v>124561.2</v>
      </c>
      <c r="F34" s="36">
        <f t="shared" si="4"/>
        <v>103.48431213379257</v>
      </c>
      <c r="G34" s="36">
        <f t="shared" si="5"/>
        <v>81.948157894736838</v>
      </c>
    </row>
    <row r="35" spans="1:7" ht="25.5" x14ac:dyDescent="0.25">
      <c r="A35" s="14" t="s">
        <v>213</v>
      </c>
      <c r="B35" s="36">
        <v>55540.02</v>
      </c>
      <c r="C35" s="36">
        <v>566680</v>
      </c>
      <c r="D35" s="36">
        <v>566680</v>
      </c>
      <c r="E35" s="36">
        <v>739195.78</v>
      </c>
      <c r="F35" s="36">
        <f t="shared" si="4"/>
        <v>1330.9245837506</v>
      </c>
      <c r="G35" s="36">
        <f t="shared" si="5"/>
        <v>130.44324486482674</v>
      </c>
    </row>
    <row r="36" spans="1:7" ht="38.25" x14ac:dyDescent="0.25">
      <c r="A36" s="29" t="s">
        <v>41</v>
      </c>
      <c r="B36" s="38">
        <f>SUM(B37)</f>
        <v>0</v>
      </c>
      <c r="C36" s="38">
        <f>SUM(C37)</f>
        <v>1000</v>
      </c>
      <c r="D36" s="38">
        <v>1000</v>
      </c>
      <c r="E36" s="38">
        <f>SUM(E37)</f>
        <v>0</v>
      </c>
      <c r="F36" s="38">
        <v>0</v>
      </c>
      <c r="G36" s="38">
        <v>0</v>
      </c>
    </row>
    <row r="37" spans="1:7" ht="51" x14ac:dyDescent="0.25">
      <c r="A37" s="63" t="s">
        <v>42</v>
      </c>
      <c r="B37" s="36">
        <v>0</v>
      </c>
      <c r="C37" s="36">
        <v>1000</v>
      </c>
      <c r="D37" s="36">
        <v>1000</v>
      </c>
      <c r="E37" s="36">
        <v>0</v>
      </c>
      <c r="F37" s="36">
        <v>0</v>
      </c>
      <c r="G37" s="36">
        <v>0</v>
      </c>
    </row>
    <row r="38" spans="1:7" x14ac:dyDescent="0.25">
      <c r="G38" s="61"/>
    </row>
  </sheetData>
  <mergeCells count="1">
    <mergeCell ref="A2:G2"/>
  </mergeCells>
  <pageMargins left="0.7" right="0.7" top="0.75" bottom="0.75" header="0.3" footer="0.3"/>
  <pageSetup paperSize="9" scale="7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zoomScaleNormal="100" workbookViewId="0">
      <selection activeCell="P14" sqref="P14"/>
    </sheetView>
  </sheetViews>
  <sheetFormatPr defaultRowHeight="15" x14ac:dyDescent="0.25"/>
  <cols>
    <col min="1" max="1" width="37.7109375" customWidth="1"/>
    <col min="2" max="2" width="21.85546875" customWidth="1"/>
    <col min="3" max="3" width="22.42578125" customWidth="1"/>
    <col min="4" max="4" width="21.42578125" customWidth="1"/>
    <col min="5" max="5" width="17.5703125" customWidth="1"/>
    <col min="6" max="6" width="10.85546875" customWidth="1"/>
    <col min="7" max="7" width="10.5703125" customWidth="1"/>
  </cols>
  <sheetData>
    <row r="1" spans="1:7" ht="18" x14ac:dyDescent="0.25">
      <c r="A1" s="4"/>
      <c r="B1" s="4"/>
      <c r="C1" s="5"/>
      <c r="D1" s="5"/>
    </row>
    <row r="2" spans="1:7" ht="15.75" customHeight="1" x14ac:dyDescent="0.25">
      <c r="A2" s="104" t="s">
        <v>174</v>
      </c>
      <c r="B2" s="104"/>
      <c r="C2" s="104"/>
      <c r="D2" s="104"/>
      <c r="E2" s="104"/>
      <c r="F2" s="104"/>
      <c r="G2" s="104"/>
    </row>
    <row r="3" spans="1:7" ht="18" x14ac:dyDescent="0.25">
      <c r="A3" s="4"/>
      <c r="B3" s="4"/>
      <c r="C3" s="5"/>
      <c r="D3" s="5"/>
    </row>
    <row r="4" spans="1:7" ht="45" x14ac:dyDescent="0.25">
      <c r="A4" s="54" t="s">
        <v>31</v>
      </c>
      <c r="B4" s="54" t="s">
        <v>193</v>
      </c>
      <c r="C4" s="54" t="s">
        <v>194</v>
      </c>
      <c r="D4" s="54" t="s">
        <v>195</v>
      </c>
      <c r="E4" s="54" t="s">
        <v>215</v>
      </c>
      <c r="F4" s="54" t="s">
        <v>86</v>
      </c>
      <c r="G4" s="54" t="s">
        <v>86</v>
      </c>
    </row>
    <row r="5" spans="1:7" x14ac:dyDescent="0.25">
      <c r="A5" s="60">
        <v>1</v>
      </c>
      <c r="B5" s="60">
        <v>2</v>
      </c>
      <c r="C5" s="60">
        <v>3</v>
      </c>
      <c r="D5" s="60">
        <v>4</v>
      </c>
      <c r="E5" s="60">
        <v>5</v>
      </c>
      <c r="F5" s="60" t="s">
        <v>89</v>
      </c>
      <c r="G5" s="60" t="s">
        <v>88</v>
      </c>
    </row>
    <row r="6" spans="1:7" ht="15.75" customHeight="1" x14ac:dyDescent="0.25">
      <c r="A6" s="8" t="s">
        <v>44</v>
      </c>
      <c r="B6" s="39">
        <f>SUM(B7+B10)</f>
        <v>3918457.35</v>
      </c>
      <c r="C6" s="39">
        <f>SUM(C7+C10)</f>
        <v>9853128</v>
      </c>
      <c r="D6" s="39">
        <f>SUM(D7+D10)</f>
        <v>9853128</v>
      </c>
      <c r="E6" s="39">
        <f>SUM(E7+E10)</f>
        <v>5043089.41</v>
      </c>
      <c r="F6" s="39">
        <f>SUM(E6/B6)*100</f>
        <v>128.70088811863678</v>
      </c>
      <c r="G6" s="39">
        <f>SUM(E6/D6)*100</f>
        <v>51.182623528284623</v>
      </c>
    </row>
    <row r="7" spans="1:7" ht="15.75" customHeight="1" x14ac:dyDescent="0.25">
      <c r="A7" s="8" t="s">
        <v>45</v>
      </c>
      <c r="B7" s="39">
        <f t="shared" ref="B7:D8" si="0">SUM(B8)</f>
        <v>0</v>
      </c>
      <c r="C7" s="39">
        <f t="shared" si="0"/>
        <v>280000</v>
      </c>
      <c r="D7" s="39">
        <f t="shared" si="0"/>
        <v>280000</v>
      </c>
      <c r="E7" s="39">
        <f>SUM(E8)</f>
        <v>59282.7</v>
      </c>
      <c r="F7" s="39">
        <v>0</v>
      </c>
      <c r="G7" s="39">
        <f t="shared" ref="G7:G14" si="1">SUM(E7/D7)*100</f>
        <v>21.172392857142857</v>
      </c>
    </row>
    <row r="8" spans="1:7" ht="25.5" x14ac:dyDescent="0.25">
      <c r="A8" s="14" t="s">
        <v>46</v>
      </c>
      <c r="B8" s="42">
        <f t="shared" si="0"/>
        <v>0</v>
      </c>
      <c r="C8" s="42">
        <v>280000</v>
      </c>
      <c r="D8" s="42">
        <v>280000</v>
      </c>
      <c r="E8" s="42">
        <v>59282.7</v>
      </c>
      <c r="F8" s="42">
        <v>0</v>
      </c>
      <c r="G8" s="42">
        <f t="shared" si="1"/>
        <v>21.172392857142857</v>
      </c>
    </row>
    <row r="9" spans="1:7" x14ac:dyDescent="0.25">
      <c r="A9" s="52" t="s">
        <v>47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8" t="s">
        <v>48</v>
      </c>
      <c r="B10" s="39">
        <f>SUM(B11+B13)</f>
        <v>3918457.35</v>
      </c>
      <c r="C10" s="39">
        <f>SUM(C11+C13)</f>
        <v>9573128</v>
      </c>
      <c r="D10" s="39">
        <f>SUM(D11+D13)</f>
        <v>9573128</v>
      </c>
      <c r="E10" s="39">
        <f>SUM(E11+E13)</f>
        <v>4983806.71</v>
      </c>
      <c r="F10" s="39">
        <f t="shared" ref="F10" si="2">SUM(F11)</f>
        <v>123.68756954825602</v>
      </c>
      <c r="G10" s="39">
        <f t="shared" si="1"/>
        <v>52.060378906455654</v>
      </c>
    </row>
    <row r="11" spans="1:7" x14ac:dyDescent="0.25">
      <c r="A11" s="14" t="s">
        <v>49</v>
      </c>
      <c r="B11" s="42">
        <f>SUM(B12)</f>
        <v>3918457.35</v>
      </c>
      <c r="C11" s="42">
        <f>SUM(C12)</f>
        <v>9418128</v>
      </c>
      <c r="D11" s="42">
        <f>SUM(D12)</f>
        <v>9418128</v>
      </c>
      <c r="E11" s="42">
        <f>SUM(E12)</f>
        <v>4846644.66</v>
      </c>
      <c r="F11" s="42">
        <f t="shared" ref="F11:F12" si="3">SUM(E11/B11)*100</f>
        <v>123.68756954825602</v>
      </c>
      <c r="G11" s="42">
        <f t="shared" si="1"/>
        <v>51.460806860981293</v>
      </c>
    </row>
    <row r="12" spans="1:7" x14ac:dyDescent="0.25">
      <c r="A12" s="13" t="s">
        <v>50</v>
      </c>
      <c r="B12" s="40">
        <v>3918457.35</v>
      </c>
      <c r="C12" s="40">
        <v>9418128</v>
      </c>
      <c r="D12" s="40">
        <v>9418128</v>
      </c>
      <c r="E12" s="40">
        <v>4846644.66</v>
      </c>
      <c r="F12" s="40">
        <f t="shared" si="3"/>
        <v>123.68756954825602</v>
      </c>
      <c r="G12" s="40">
        <f t="shared" si="1"/>
        <v>51.460806860981293</v>
      </c>
    </row>
    <row r="13" spans="1:7" ht="25.5" x14ac:dyDescent="0.25">
      <c r="A13" s="14" t="s">
        <v>180</v>
      </c>
      <c r="B13" s="42">
        <f>SUM(B14)</f>
        <v>0</v>
      </c>
      <c r="C13" s="42">
        <f t="shared" ref="C13:D13" si="4">SUM(C14)</f>
        <v>155000</v>
      </c>
      <c r="D13" s="42">
        <f t="shared" si="4"/>
        <v>155000</v>
      </c>
      <c r="E13" s="42">
        <f>SUM(E14)</f>
        <v>137162.04999999999</v>
      </c>
      <c r="F13" s="40">
        <v>0</v>
      </c>
      <c r="G13" s="40">
        <f t="shared" si="1"/>
        <v>88.491645161290307</v>
      </c>
    </row>
    <row r="14" spans="1:7" ht="25.5" x14ac:dyDescent="0.25">
      <c r="A14" s="12" t="s">
        <v>181</v>
      </c>
      <c r="B14" s="40">
        <v>0</v>
      </c>
      <c r="C14" s="40">
        <v>155000</v>
      </c>
      <c r="D14" s="40">
        <v>155000</v>
      </c>
      <c r="E14" s="40">
        <v>137162.04999999999</v>
      </c>
      <c r="F14" s="40">
        <v>0</v>
      </c>
      <c r="G14" s="40">
        <f t="shared" si="1"/>
        <v>88.491645161290307</v>
      </c>
    </row>
    <row r="24" spans="7:7" x14ac:dyDescent="0.25">
      <c r="G24" s="70"/>
    </row>
    <row r="25" spans="7:7" x14ac:dyDescent="0.25">
      <c r="G25" s="71"/>
    </row>
  </sheetData>
  <mergeCells count="1">
    <mergeCell ref="A2:G2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"/>
  <sheetViews>
    <sheetView zoomScaleNormal="100" workbookViewId="0">
      <selection activeCell="K14" sqref="K14"/>
    </sheetView>
  </sheetViews>
  <sheetFormatPr defaultRowHeight="15" x14ac:dyDescent="0.25"/>
  <cols>
    <col min="1" max="1" width="7.42578125" customWidth="1"/>
    <col min="2" max="2" width="8.42578125" customWidth="1"/>
    <col min="3" max="3" width="25.28515625" customWidth="1"/>
    <col min="4" max="4" width="21.42578125" customWidth="1"/>
    <col min="5" max="5" width="22.140625" customWidth="1"/>
    <col min="6" max="6" width="21.7109375" customWidth="1"/>
    <col min="7" max="7" width="20.42578125" customWidth="1"/>
  </cols>
  <sheetData>
    <row r="1" spans="1:9" ht="18" x14ac:dyDescent="0.25">
      <c r="A1" s="4"/>
      <c r="B1" s="4"/>
      <c r="C1" s="4"/>
      <c r="D1" s="4"/>
      <c r="E1" s="5"/>
      <c r="F1" s="5"/>
    </row>
    <row r="2" spans="1:9" ht="18" customHeight="1" x14ac:dyDescent="0.25">
      <c r="A2" s="104" t="s">
        <v>175</v>
      </c>
      <c r="B2" s="104"/>
      <c r="C2" s="104"/>
      <c r="D2" s="104"/>
      <c r="E2" s="104"/>
      <c r="F2" s="104"/>
      <c r="G2" s="104"/>
      <c r="H2" s="104"/>
      <c r="I2" s="104"/>
    </row>
    <row r="3" spans="1:9" ht="18" x14ac:dyDescent="0.25">
      <c r="A3" s="4"/>
      <c r="B3" s="4"/>
      <c r="C3" s="4"/>
      <c r="D3" s="4"/>
      <c r="E3" s="5"/>
      <c r="F3" s="5"/>
    </row>
    <row r="4" spans="1:9" ht="40.5" customHeight="1" x14ac:dyDescent="0.25">
      <c r="A4" s="113" t="s">
        <v>31</v>
      </c>
      <c r="B4" s="113"/>
      <c r="C4" s="114"/>
      <c r="D4" s="54" t="s">
        <v>193</v>
      </c>
      <c r="E4" s="54" t="s">
        <v>194</v>
      </c>
      <c r="F4" s="54" t="s">
        <v>195</v>
      </c>
      <c r="G4" s="54" t="s">
        <v>215</v>
      </c>
      <c r="H4" s="54" t="s">
        <v>86</v>
      </c>
      <c r="I4" s="54" t="s">
        <v>86</v>
      </c>
    </row>
    <row r="5" spans="1:9" x14ac:dyDescent="0.25">
      <c r="A5" s="59">
        <v>1</v>
      </c>
      <c r="B5" s="60"/>
      <c r="C5" s="60"/>
      <c r="D5" s="60">
        <v>2</v>
      </c>
      <c r="E5" s="60">
        <v>3</v>
      </c>
      <c r="F5" s="60">
        <v>4</v>
      </c>
      <c r="G5" s="60">
        <v>5</v>
      </c>
      <c r="H5" s="59" t="s">
        <v>89</v>
      </c>
      <c r="I5" s="60" t="s">
        <v>88</v>
      </c>
    </row>
    <row r="6" spans="1:9" x14ac:dyDescent="0.25">
      <c r="A6" s="27"/>
      <c r="B6" s="28"/>
      <c r="C6" s="26" t="s">
        <v>51</v>
      </c>
      <c r="D6" s="43">
        <f>SUM(D7)</f>
        <v>0</v>
      </c>
      <c r="E6" s="43">
        <f>SUM(E7)</f>
        <v>0</v>
      </c>
      <c r="F6" s="43">
        <f>SUM(F7)</f>
        <v>0</v>
      </c>
      <c r="G6" s="43">
        <v>0</v>
      </c>
      <c r="H6" s="43">
        <v>0</v>
      </c>
      <c r="I6" s="43">
        <v>0</v>
      </c>
    </row>
    <row r="7" spans="1:9" ht="25.5" x14ac:dyDescent="0.25">
      <c r="A7" s="8">
        <v>8</v>
      </c>
      <c r="B7" s="8"/>
      <c r="C7" s="8" t="s">
        <v>52</v>
      </c>
      <c r="D7" s="39">
        <f>SUM(D8)</f>
        <v>0</v>
      </c>
      <c r="E7" s="39">
        <f>SUM(E8)</f>
        <v>0</v>
      </c>
      <c r="F7" s="39">
        <f t="shared" ref="F7:F8" si="0">SUM(D7:E7)</f>
        <v>0</v>
      </c>
      <c r="G7" s="39">
        <v>0</v>
      </c>
      <c r="H7" s="39">
        <v>0</v>
      </c>
      <c r="I7" s="39">
        <v>0</v>
      </c>
    </row>
    <row r="8" spans="1:9" ht="25.5" x14ac:dyDescent="0.25">
      <c r="A8" s="8"/>
      <c r="B8" s="12">
        <v>83</v>
      </c>
      <c r="C8" s="12" t="s">
        <v>53</v>
      </c>
      <c r="D8" s="40">
        <v>0</v>
      </c>
      <c r="E8" s="40">
        <v>0</v>
      </c>
      <c r="F8" s="40">
        <f t="shared" si="0"/>
        <v>0</v>
      </c>
      <c r="G8" s="40">
        <v>0</v>
      </c>
      <c r="H8" s="40">
        <v>0</v>
      </c>
      <c r="I8" s="40">
        <v>0</v>
      </c>
    </row>
    <row r="9" spans="1:9" x14ac:dyDescent="0.25">
      <c r="A9" s="8"/>
      <c r="B9" s="12"/>
      <c r="C9" s="30"/>
      <c r="D9" s="40"/>
      <c r="E9" s="40"/>
      <c r="F9" s="40"/>
      <c r="G9" s="40"/>
      <c r="H9" s="40"/>
      <c r="I9" s="40"/>
    </row>
    <row r="10" spans="1:9" x14ac:dyDescent="0.25">
      <c r="A10" s="8"/>
      <c r="B10" s="12"/>
      <c r="C10" s="26" t="s">
        <v>54</v>
      </c>
      <c r="D10" s="43">
        <f t="shared" ref="D10:E11" si="1">SUM(D11)</f>
        <v>168919.92</v>
      </c>
      <c r="E10" s="43">
        <f t="shared" si="1"/>
        <v>337840</v>
      </c>
      <c r="F10" s="43">
        <f>SUM(F11)</f>
        <v>337840</v>
      </c>
      <c r="G10" s="43">
        <f>SUM(G11)</f>
        <v>168919.92</v>
      </c>
      <c r="H10" s="43">
        <f>SUM(G10/D10)*100</f>
        <v>100</v>
      </c>
      <c r="I10" s="43">
        <f>SUM(G10/F10)*100</f>
        <v>49.999976320151553</v>
      </c>
    </row>
    <row r="11" spans="1:9" ht="25.5" x14ac:dyDescent="0.25">
      <c r="A11" s="11">
        <v>5</v>
      </c>
      <c r="B11" s="11"/>
      <c r="C11" s="18" t="s">
        <v>55</v>
      </c>
      <c r="D11" s="39">
        <f t="shared" si="1"/>
        <v>168919.92</v>
      </c>
      <c r="E11" s="39">
        <f t="shared" si="1"/>
        <v>337840</v>
      </c>
      <c r="F11" s="39">
        <f>SUM(F12)</f>
        <v>337840</v>
      </c>
      <c r="G11" s="39">
        <f>SUM(G12)</f>
        <v>168919.92</v>
      </c>
      <c r="H11" s="39">
        <f t="shared" ref="H11:H12" si="2">SUM(G11/D11)*100</f>
        <v>100</v>
      </c>
      <c r="I11" s="39">
        <f t="shared" ref="I11:I12" si="3">SUM(G11/F11)*100</f>
        <v>49.999976320151553</v>
      </c>
    </row>
    <row r="12" spans="1:9" ht="25.5" x14ac:dyDescent="0.25">
      <c r="A12" s="12"/>
      <c r="B12" s="12">
        <v>54</v>
      </c>
      <c r="C12" s="19" t="s">
        <v>56</v>
      </c>
      <c r="D12" s="40">
        <v>168919.92</v>
      </c>
      <c r="E12" s="40">
        <v>337840</v>
      </c>
      <c r="F12" s="40">
        <v>337840</v>
      </c>
      <c r="G12" s="40">
        <v>168919.92</v>
      </c>
      <c r="H12" s="40">
        <f t="shared" si="2"/>
        <v>100</v>
      </c>
      <c r="I12" s="40">
        <f t="shared" si="3"/>
        <v>49.999976320151553</v>
      </c>
    </row>
    <row r="13" spans="1:9" x14ac:dyDescent="0.25">
      <c r="A13" s="145" t="s">
        <v>13</v>
      </c>
      <c r="B13" s="145"/>
      <c r="C13" s="145"/>
      <c r="D13" s="58">
        <f>SUM(D6-D10)</f>
        <v>-168919.92</v>
      </c>
      <c r="E13" s="58">
        <f t="shared" ref="E13:I13" si="4">SUM(E6-E10)</f>
        <v>-337840</v>
      </c>
      <c r="F13" s="58">
        <f t="shared" si="4"/>
        <v>-337840</v>
      </c>
      <c r="G13" s="58">
        <f t="shared" si="4"/>
        <v>-168919.92</v>
      </c>
      <c r="H13" s="58">
        <f t="shared" si="4"/>
        <v>-100</v>
      </c>
      <c r="I13" s="58">
        <f t="shared" si="4"/>
        <v>-49.999976320151553</v>
      </c>
    </row>
    <row r="16" spans="1:9" ht="15.75" customHeight="1" x14ac:dyDescent="0.25"/>
  </sheetData>
  <mergeCells count="3">
    <mergeCell ref="A13:C13"/>
    <mergeCell ref="A4:C4"/>
    <mergeCell ref="A2:I2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7"/>
  <sheetViews>
    <sheetView zoomScaleNormal="100" workbookViewId="0">
      <selection activeCell="N11" sqref="N11"/>
    </sheetView>
  </sheetViews>
  <sheetFormatPr defaultRowHeight="15" x14ac:dyDescent="0.25"/>
  <cols>
    <col min="1" max="1" width="25.28515625" customWidth="1"/>
    <col min="2" max="2" width="21.5703125" customWidth="1"/>
    <col min="3" max="3" width="21" customWidth="1"/>
    <col min="4" max="4" width="19.85546875" customWidth="1"/>
    <col min="5" max="5" width="20.85546875" customWidth="1"/>
  </cols>
  <sheetData>
    <row r="1" spans="1:7" ht="18" x14ac:dyDescent="0.25">
      <c r="A1" s="4"/>
      <c r="B1" s="4"/>
      <c r="C1" s="5"/>
      <c r="D1" s="5"/>
    </row>
    <row r="2" spans="1:7" ht="18" customHeight="1" x14ac:dyDescent="0.25">
      <c r="A2" s="104" t="s">
        <v>176</v>
      </c>
      <c r="B2" s="104"/>
      <c r="C2" s="104"/>
      <c r="D2" s="104"/>
      <c r="E2" s="104"/>
      <c r="F2" s="104"/>
      <c r="G2" s="104"/>
    </row>
    <row r="3" spans="1:7" ht="18" x14ac:dyDescent="0.25">
      <c r="A3" s="4"/>
      <c r="B3" s="4"/>
      <c r="C3" s="5"/>
      <c r="D3" s="5"/>
    </row>
    <row r="4" spans="1:7" ht="30" x14ac:dyDescent="0.25">
      <c r="A4" s="53" t="s">
        <v>31</v>
      </c>
      <c r="B4" s="54" t="s">
        <v>193</v>
      </c>
      <c r="C4" s="54" t="s">
        <v>194</v>
      </c>
      <c r="D4" s="54" t="s">
        <v>195</v>
      </c>
      <c r="E4" s="54" t="s">
        <v>215</v>
      </c>
      <c r="F4" s="54" t="s">
        <v>86</v>
      </c>
      <c r="G4" s="54" t="s">
        <v>86</v>
      </c>
    </row>
    <row r="5" spans="1:7" x14ac:dyDescent="0.25">
      <c r="A5" s="59">
        <v>1</v>
      </c>
      <c r="B5" s="60">
        <v>2</v>
      </c>
      <c r="C5" s="60">
        <v>3</v>
      </c>
      <c r="D5" s="60">
        <v>4</v>
      </c>
      <c r="E5" s="60">
        <v>5</v>
      </c>
      <c r="F5" s="60" t="s">
        <v>89</v>
      </c>
      <c r="G5" s="60" t="s">
        <v>88</v>
      </c>
    </row>
    <row r="6" spans="1:7" x14ac:dyDescent="0.25">
      <c r="A6" s="8" t="s">
        <v>51</v>
      </c>
      <c r="B6" s="43">
        <f t="shared" ref="B6:C7" si="0">SUM(B7)</f>
        <v>0</v>
      </c>
      <c r="C6" s="43">
        <f t="shared" si="0"/>
        <v>0</v>
      </c>
      <c r="D6" s="43">
        <f>SUM(B6:C6)</f>
        <v>0</v>
      </c>
      <c r="E6" s="43">
        <f>SUM(E7)</f>
        <v>0</v>
      </c>
      <c r="F6" s="43">
        <v>0</v>
      </c>
      <c r="G6" s="43">
        <v>0</v>
      </c>
    </row>
    <row r="7" spans="1:7" ht="25.5" x14ac:dyDescent="0.25">
      <c r="A7" s="8" t="s">
        <v>57</v>
      </c>
      <c r="B7" s="39">
        <f t="shared" si="0"/>
        <v>0</v>
      </c>
      <c r="C7" s="39">
        <f t="shared" si="0"/>
        <v>0</v>
      </c>
      <c r="D7" s="39">
        <f t="shared" ref="D7:D16" si="1">SUM(B7:C7)</f>
        <v>0</v>
      </c>
      <c r="E7" s="39">
        <f>SUM(E8)</f>
        <v>0</v>
      </c>
      <c r="F7" s="39">
        <v>0</v>
      </c>
      <c r="G7" s="39">
        <v>0</v>
      </c>
    </row>
    <row r="8" spans="1:7" ht="25.5" x14ac:dyDescent="0.25">
      <c r="A8" s="14" t="s">
        <v>43</v>
      </c>
      <c r="B8" s="40">
        <v>0</v>
      </c>
      <c r="C8" s="40">
        <v>0</v>
      </c>
      <c r="D8" s="40">
        <f t="shared" si="1"/>
        <v>0</v>
      </c>
      <c r="E8" s="40">
        <v>0</v>
      </c>
      <c r="F8" s="40">
        <v>0</v>
      </c>
      <c r="G8" s="40">
        <v>0</v>
      </c>
    </row>
    <row r="9" spans="1:7" x14ac:dyDescent="0.25">
      <c r="A9" s="14"/>
      <c r="B9" s="40"/>
      <c r="C9" s="40"/>
      <c r="D9" s="40"/>
      <c r="E9" s="40"/>
      <c r="F9" s="40"/>
      <c r="G9" s="40"/>
    </row>
    <row r="10" spans="1:7" x14ac:dyDescent="0.25">
      <c r="A10" s="8" t="s">
        <v>54</v>
      </c>
      <c r="B10" s="43">
        <f>SUM(B11+B13)</f>
        <v>168919.92</v>
      </c>
      <c r="C10" s="43">
        <f>SUM(C11+C13)</f>
        <v>337840</v>
      </c>
      <c r="D10" s="43">
        <f>SUM(D11+D13)</f>
        <v>337840</v>
      </c>
      <c r="E10" s="43">
        <f>SUM(E11+E13)</f>
        <v>168919.92</v>
      </c>
      <c r="F10" s="43">
        <f>SUM(E10/B10)*100</f>
        <v>100</v>
      </c>
      <c r="G10" s="43">
        <f>SUM(E10/D10)*100</f>
        <v>49.999976320151553</v>
      </c>
    </row>
    <row r="11" spans="1:7" ht="25.5" x14ac:dyDescent="0.25">
      <c r="A11" s="18" t="s">
        <v>36</v>
      </c>
      <c r="B11" s="39">
        <f>SUM(B12)</f>
        <v>168919.92</v>
      </c>
      <c r="C11" s="39">
        <f>SUM(C12)</f>
        <v>265445</v>
      </c>
      <c r="D11" s="39">
        <f>SUM(D12)</f>
        <v>265445</v>
      </c>
      <c r="E11" s="39">
        <f>SUM(E12)</f>
        <v>168919.92</v>
      </c>
      <c r="F11" s="39">
        <f t="shared" ref="F11:F12" si="2">SUM(E11/B11)*100</f>
        <v>100</v>
      </c>
      <c r="G11" s="39">
        <f t="shared" ref="G11:G14" si="3">SUM(E11/D11)*100</f>
        <v>63.63650473732789</v>
      </c>
    </row>
    <row r="12" spans="1:7" ht="25.5" x14ac:dyDescent="0.25">
      <c r="A12" s="14" t="s">
        <v>37</v>
      </c>
      <c r="B12" s="40">
        <v>168919.92</v>
      </c>
      <c r="C12" s="40">
        <v>265445</v>
      </c>
      <c r="D12" s="40">
        <v>265445</v>
      </c>
      <c r="E12" s="40">
        <v>168919.92</v>
      </c>
      <c r="F12" s="40">
        <f t="shared" si="2"/>
        <v>100</v>
      </c>
      <c r="G12" s="40">
        <f t="shared" si="3"/>
        <v>63.63650473732789</v>
      </c>
    </row>
    <row r="13" spans="1:7" x14ac:dyDescent="0.25">
      <c r="A13" s="18" t="s">
        <v>34</v>
      </c>
      <c r="B13" s="39">
        <f>SUM(B14)</f>
        <v>0</v>
      </c>
      <c r="C13" s="39">
        <f>SUM(C14)</f>
        <v>72395</v>
      </c>
      <c r="D13" s="39">
        <f>SUM(D14)</f>
        <v>72395</v>
      </c>
      <c r="E13" s="39">
        <f>SUM(E14)</f>
        <v>0</v>
      </c>
      <c r="F13" s="39">
        <v>0</v>
      </c>
      <c r="G13" s="39">
        <f t="shared" si="3"/>
        <v>0</v>
      </c>
    </row>
    <row r="14" spans="1:7" x14ac:dyDescent="0.25">
      <c r="A14" s="10" t="s">
        <v>58</v>
      </c>
      <c r="B14" s="40">
        <v>0</v>
      </c>
      <c r="C14" s="40">
        <v>72395</v>
      </c>
      <c r="D14" s="40">
        <v>72395</v>
      </c>
      <c r="E14" s="40">
        <v>0</v>
      </c>
      <c r="F14" s="40">
        <v>0</v>
      </c>
      <c r="G14" s="40">
        <f t="shared" si="3"/>
        <v>0</v>
      </c>
    </row>
    <row r="15" spans="1:7" ht="25.5" x14ac:dyDescent="0.25">
      <c r="A15" s="8" t="s">
        <v>57</v>
      </c>
      <c r="B15" s="39">
        <f>SUM(B16)</f>
        <v>0</v>
      </c>
      <c r="C15" s="39">
        <f>SUM(C16)</f>
        <v>0</v>
      </c>
      <c r="D15" s="39">
        <f t="shared" si="1"/>
        <v>0</v>
      </c>
      <c r="E15" s="39">
        <v>0</v>
      </c>
      <c r="F15" s="39">
        <v>0</v>
      </c>
      <c r="G15" s="39">
        <v>0</v>
      </c>
    </row>
    <row r="16" spans="1:7" ht="25.5" x14ac:dyDescent="0.25">
      <c r="A16" s="14" t="s">
        <v>43</v>
      </c>
      <c r="B16" s="40">
        <v>0</v>
      </c>
      <c r="C16" s="40">
        <v>0</v>
      </c>
      <c r="D16" s="40">
        <f t="shared" si="1"/>
        <v>0</v>
      </c>
      <c r="E16" s="40">
        <v>0</v>
      </c>
      <c r="F16" s="40">
        <v>0</v>
      </c>
      <c r="G16" s="40">
        <v>0</v>
      </c>
    </row>
    <row r="17" spans="1:7" x14ac:dyDescent="0.25">
      <c r="A17" s="57" t="s">
        <v>13</v>
      </c>
      <c r="B17" s="58">
        <f>SUM(B6-B10)</f>
        <v>-168919.92</v>
      </c>
      <c r="C17" s="58">
        <f t="shared" ref="C17:G17" si="4">SUM(C6-C10)</f>
        <v>-337840</v>
      </c>
      <c r="D17" s="58">
        <f t="shared" si="4"/>
        <v>-337840</v>
      </c>
      <c r="E17" s="58">
        <f t="shared" si="4"/>
        <v>-168919.92</v>
      </c>
      <c r="F17" s="58">
        <f t="shared" si="4"/>
        <v>-100</v>
      </c>
      <c r="G17" s="58">
        <f t="shared" si="4"/>
        <v>-49.999976320151553</v>
      </c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57"/>
  <sheetViews>
    <sheetView zoomScaleNormal="100" workbookViewId="0">
      <selection activeCell="P16" sqref="P16"/>
    </sheetView>
  </sheetViews>
  <sheetFormatPr defaultRowHeight="15" x14ac:dyDescent="0.25"/>
  <cols>
    <col min="1" max="1" width="21.7109375" customWidth="1"/>
    <col min="2" max="2" width="7.42578125" bestFit="1" customWidth="1"/>
    <col min="3" max="3" width="8.42578125" bestFit="1" customWidth="1"/>
    <col min="4" max="4" width="8.7109375" customWidth="1"/>
    <col min="5" max="5" width="18" customWidth="1"/>
    <col min="6" max="6" width="21.42578125" customWidth="1"/>
    <col min="7" max="7" width="22" customWidth="1"/>
    <col min="8" max="8" width="25.28515625" customWidth="1"/>
    <col min="9" max="9" width="11.7109375" customWidth="1"/>
    <col min="12" max="12" width="11.5703125" bestFit="1" customWidth="1"/>
    <col min="13" max="13" width="11.7109375" bestFit="1" customWidth="1"/>
    <col min="14" max="14" width="11.5703125" bestFit="1" customWidth="1"/>
  </cols>
  <sheetData>
    <row r="1" spans="1:14" ht="15" customHeight="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1:14" ht="18" customHeight="1" x14ac:dyDescent="0.25">
      <c r="B2" s="104" t="s">
        <v>59</v>
      </c>
      <c r="C2" s="105"/>
      <c r="D2" s="105"/>
      <c r="E2" s="105"/>
      <c r="F2" s="105"/>
      <c r="G2" s="105"/>
      <c r="H2" s="105"/>
      <c r="I2" s="105"/>
    </row>
    <row r="3" spans="1:14" ht="18" x14ac:dyDescent="0.25">
      <c r="B3" s="4"/>
      <c r="C3" s="4"/>
      <c r="D3" s="4"/>
      <c r="E3" s="4"/>
      <c r="F3" s="4"/>
      <c r="G3" s="4"/>
      <c r="H3" s="5"/>
      <c r="I3" s="5"/>
    </row>
    <row r="4" spans="1:14" ht="34.5" customHeight="1" x14ac:dyDescent="0.25">
      <c r="A4" s="115" t="s">
        <v>210</v>
      </c>
      <c r="B4" s="116"/>
      <c r="C4" s="116"/>
      <c r="D4" s="116"/>
      <c r="E4" s="117"/>
      <c r="F4" s="56" t="s">
        <v>194</v>
      </c>
      <c r="G4" s="56" t="s">
        <v>195</v>
      </c>
      <c r="H4" s="56" t="s">
        <v>215</v>
      </c>
      <c r="I4" s="56" t="s">
        <v>156</v>
      </c>
      <c r="N4" s="48"/>
    </row>
    <row r="5" spans="1:14" ht="14.25" customHeight="1" x14ac:dyDescent="0.25">
      <c r="A5" s="118">
        <v>1</v>
      </c>
      <c r="B5" s="119"/>
      <c r="C5" s="119"/>
      <c r="D5" s="119"/>
      <c r="E5" s="120"/>
      <c r="F5" s="55">
        <v>3</v>
      </c>
      <c r="G5" s="56">
        <v>4</v>
      </c>
      <c r="H5" s="56">
        <v>5</v>
      </c>
      <c r="I5" s="56" t="s">
        <v>211</v>
      </c>
      <c r="N5" s="48"/>
    </row>
    <row r="6" spans="1:14" ht="35.25" customHeight="1" x14ac:dyDescent="0.25">
      <c r="A6" s="77" t="s">
        <v>196</v>
      </c>
      <c r="B6" s="112" t="s">
        <v>198</v>
      </c>
      <c r="C6" s="113"/>
      <c r="D6" s="113"/>
      <c r="E6" s="114"/>
      <c r="F6" s="93">
        <f t="shared" ref="F6:G6" si="0">SUM(F7)</f>
        <v>10190968</v>
      </c>
      <c r="G6" s="93">
        <f t="shared" si="0"/>
        <v>10190968</v>
      </c>
      <c r="H6" s="93">
        <f>SUM(H7)</f>
        <v>5212009.330000001</v>
      </c>
      <c r="I6" s="93">
        <f t="shared" ref="I6:I7" si="1">SUM(H6/G6)*100</f>
        <v>51.143417681225188</v>
      </c>
      <c r="N6" s="48"/>
    </row>
    <row r="7" spans="1:14" ht="29.25" customHeight="1" x14ac:dyDescent="0.25">
      <c r="A7" s="78" t="s">
        <v>197</v>
      </c>
      <c r="B7" s="112" t="s">
        <v>199</v>
      </c>
      <c r="C7" s="113"/>
      <c r="D7" s="113"/>
      <c r="E7" s="114"/>
      <c r="F7" s="93">
        <f>SUM(F8:F15)</f>
        <v>10190968</v>
      </c>
      <c r="G7" s="93">
        <f>SUM(G8:G15)</f>
        <v>10190968</v>
      </c>
      <c r="H7" s="93">
        <f>SUM(H8:H15)</f>
        <v>5212009.330000001</v>
      </c>
      <c r="I7" s="93">
        <f t="shared" si="1"/>
        <v>51.143417681225188</v>
      </c>
      <c r="N7" s="48"/>
    </row>
    <row r="8" spans="1:14" x14ac:dyDescent="0.25">
      <c r="A8" s="79">
        <v>11</v>
      </c>
      <c r="B8" s="106" t="s">
        <v>69</v>
      </c>
      <c r="C8" s="107"/>
      <c r="D8" s="107"/>
      <c r="E8" s="108"/>
      <c r="F8" s="82">
        <f>SUM(F117+F143+F152)</f>
        <v>445000</v>
      </c>
      <c r="G8" s="82">
        <f>SUM(G117+G143+G152)</f>
        <v>445000</v>
      </c>
      <c r="H8" s="82">
        <f>SUM(H117+H143+H152)</f>
        <v>199837.40999999997</v>
      </c>
      <c r="I8" s="82">
        <f>SUM(H8/G8)*100</f>
        <v>44.907283146067414</v>
      </c>
    </row>
    <row r="9" spans="1:14" x14ac:dyDescent="0.25">
      <c r="A9" s="79">
        <v>31</v>
      </c>
      <c r="B9" s="106" t="s">
        <v>64</v>
      </c>
      <c r="C9" s="107"/>
      <c r="D9" s="107"/>
      <c r="E9" s="108"/>
      <c r="F9" s="82">
        <f>SUM(F18)</f>
        <v>2027650</v>
      </c>
      <c r="G9" s="82">
        <f>SUM(G18)</f>
        <v>2027650</v>
      </c>
      <c r="H9" s="82">
        <f>SUM(H18)</f>
        <v>734172.48</v>
      </c>
      <c r="I9" s="82">
        <f t="shared" ref="I9:I17" si="2">SUM(H9/G9)*100</f>
        <v>36.208047739994576</v>
      </c>
    </row>
    <row r="10" spans="1:14" x14ac:dyDescent="0.25">
      <c r="A10" s="79" t="s">
        <v>65</v>
      </c>
      <c r="B10" s="106" t="s">
        <v>66</v>
      </c>
      <c r="C10" s="107" t="s">
        <v>66</v>
      </c>
      <c r="D10" s="107" t="s">
        <v>66</v>
      </c>
      <c r="E10" s="108" t="s">
        <v>66</v>
      </c>
      <c r="F10" s="82">
        <f>SUM(F56)</f>
        <v>198200</v>
      </c>
      <c r="G10" s="82">
        <f>SUM(G56)</f>
        <v>198200</v>
      </c>
      <c r="H10" s="82">
        <f>SUM(H56)</f>
        <v>108360.17</v>
      </c>
      <c r="I10" s="82">
        <f t="shared" si="2"/>
        <v>54.67213420787084</v>
      </c>
    </row>
    <row r="11" spans="1:14" x14ac:dyDescent="0.25">
      <c r="A11" s="79" t="s">
        <v>67</v>
      </c>
      <c r="B11" s="106" t="s">
        <v>200</v>
      </c>
      <c r="C11" s="107" t="s">
        <v>200</v>
      </c>
      <c r="D11" s="107" t="s">
        <v>200</v>
      </c>
      <c r="E11" s="108" t="s">
        <v>200</v>
      </c>
      <c r="F11" s="82">
        <f>SUM(F59)</f>
        <v>6226640</v>
      </c>
      <c r="G11" s="82">
        <f>SUM(G59)</f>
        <v>6226640</v>
      </c>
      <c r="H11" s="82">
        <f>SUM(H59)</f>
        <v>3063878.8600000003</v>
      </c>
      <c r="I11" s="82">
        <f t="shared" si="2"/>
        <v>49.205974008454</v>
      </c>
    </row>
    <row r="12" spans="1:14" x14ac:dyDescent="0.25">
      <c r="A12" s="79">
        <v>43</v>
      </c>
      <c r="B12" s="106" t="s">
        <v>201</v>
      </c>
      <c r="C12" s="107" t="s">
        <v>201</v>
      </c>
      <c r="D12" s="107" t="s">
        <v>201</v>
      </c>
      <c r="E12" s="108" t="s">
        <v>201</v>
      </c>
      <c r="F12" s="82">
        <f>SUM(F123+F128+F138)</f>
        <v>573798</v>
      </c>
      <c r="G12" s="82">
        <f>SUM(G123+G128+G138)</f>
        <v>573798</v>
      </c>
      <c r="H12" s="82">
        <f>SUM(H123+H128+H138)</f>
        <v>242003.43000000002</v>
      </c>
      <c r="I12" s="82">
        <f t="shared" si="2"/>
        <v>42.175718632689559</v>
      </c>
    </row>
    <row r="13" spans="1:14" x14ac:dyDescent="0.25">
      <c r="A13" s="79">
        <v>50</v>
      </c>
      <c r="B13" s="106" t="s">
        <v>202</v>
      </c>
      <c r="C13" s="107" t="s">
        <v>202</v>
      </c>
      <c r="D13" s="107" t="s">
        <v>202</v>
      </c>
      <c r="E13" s="108" t="s">
        <v>202</v>
      </c>
      <c r="F13" s="82">
        <f>SUM(F96)</f>
        <v>152000</v>
      </c>
      <c r="G13" s="82">
        <f>SUM(G96)</f>
        <v>152000</v>
      </c>
      <c r="H13" s="82">
        <f>SUM(H96)</f>
        <v>124561.2</v>
      </c>
      <c r="I13" s="82">
        <f t="shared" si="2"/>
        <v>81.948157894736838</v>
      </c>
    </row>
    <row r="14" spans="1:14" x14ac:dyDescent="0.25">
      <c r="A14" s="79">
        <v>58</v>
      </c>
      <c r="B14" s="106" t="s">
        <v>203</v>
      </c>
      <c r="C14" s="107" t="s">
        <v>203</v>
      </c>
      <c r="D14" s="107" t="s">
        <v>203</v>
      </c>
      <c r="E14" s="108" t="s">
        <v>203</v>
      </c>
      <c r="F14" s="82">
        <f>SUM(F106)</f>
        <v>566680</v>
      </c>
      <c r="G14" s="82">
        <f>SUM(G106)</f>
        <v>566680</v>
      </c>
      <c r="H14" s="82">
        <f>SUM(H106)</f>
        <v>739195.77999999991</v>
      </c>
      <c r="I14" s="82">
        <f t="shared" si="2"/>
        <v>130.44324486482671</v>
      </c>
    </row>
    <row r="15" spans="1:14" x14ac:dyDescent="0.25">
      <c r="A15" s="79">
        <v>71</v>
      </c>
      <c r="B15" s="106" t="s">
        <v>204</v>
      </c>
      <c r="C15" s="107" t="s">
        <v>204</v>
      </c>
      <c r="D15" s="107" t="s">
        <v>204</v>
      </c>
      <c r="E15" s="108" t="s">
        <v>204</v>
      </c>
      <c r="F15" s="82">
        <f>SUM(F103)</f>
        <v>1000</v>
      </c>
      <c r="G15" s="82">
        <f>SUM(G103)</f>
        <v>1000</v>
      </c>
      <c r="H15" s="82">
        <v>0</v>
      </c>
      <c r="I15" s="82">
        <f t="shared" si="2"/>
        <v>0</v>
      </c>
    </row>
    <row r="16" spans="1:14" ht="36" customHeight="1" x14ac:dyDescent="0.25">
      <c r="A16" s="80" t="s">
        <v>60</v>
      </c>
      <c r="B16" s="109" t="s">
        <v>61</v>
      </c>
      <c r="C16" s="110"/>
      <c r="D16" s="110"/>
      <c r="E16" s="111"/>
      <c r="F16" s="92">
        <f>SUM(F17+F60)</f>
        <v>7035645</v>
      </c>
      <c r="G16" s="92">
        <f>SUM(G17+G105)</f>
        <v>9172170</v>
      </c>
      <c r="H16" s="92">
        <f>SUM(H17+H105)</f>
        <v>4770168.49</v>
      </c>
      <c r="I16" s="92">
        <f t="shared" si="2"/>
        <v>52.006978610296152</v>
      </c>
      <c r="K16" s="31"/>
      <c r="L16" s="48"/>
    </row>
    <row r="17" spans="1:13" ht="33.75" customHeight="1" x14ac:dyDescent="0.25">
      <c r="A17" s="80" t="s">
        <v>62</v>
      </c>
      <c r="B17" s="109" t="s">
        <v>63</v>
      </c>
      <c r="C17" s="110"/>
      <c r="D17" s="110"/>
      <c r="E17" s="111"/>
      <c r="F17" s="92">
        <f>SUM(F18+F28+F31+F47+F54+F57)</f>
        <v>2298245</v>
      </c>
      <c r="G17" s="92">
        <f>SUM(G18+G56+G59+G96+G103)</f>
        <v>8605490</v>
      </c>
      <c r="H17" s="92">
        <f>SUM(H18+H56+H59+H96+H103)</f>
        <v>4030972.7100000004</v>
      </c>
      <c r="I17" s="92">
        <f t="shared" si="2"/>
        <v>46.841873153068569</v>
      </c>
      <c r="L17" s="48"/>
    </row>
    <row r="18" spans="1:13" ht="15.75" customHeight="1" x14ac:dyDescent="0.25">
      <c r="A18" s="84">
        <v>31</v>
      </c>
      <c r="B18" s="98" t="s">
        <v>64</v>
      </c>
      <c r="C18" s="99"/>
      <c r="D18" s="99"/>
      <c r="E18" s="100"/>
      <c r="F18" s="85">
        <f>SUM(F19+F22+F37+F42+F45+F51+F54)</f>
        <v>2027650</v>
      </c>
      <c r="G18" s="85">
        <f>SUM(G19+G22+G37+G42+G45+G51+G54)</f>
        <v>2027650</v>
      </c>
      <c r="H18" s="85">
        <f>SUM(H19+H22+H37+H42+H45+H51+H54)</f>
        <v>734172.48</v>
      </c>
      <c r="I18" s="85">
        <f t="shared" ref="I18:I54" si="3">SUM(H18/G18)*100</f>
        <v>36.208047739994576</v>
      </c>
      <c r="K18" s="31"/>
    </row>
    <row r="19" spans="1:13" ht="15" customHeight="1" x14ac:dyDescent="0.25">
      <c r="A19" s="87">
        <v>31</v>
      </c>
      <c r="B19" s="101" t="s">
        <v>24</v>
      </c>
      <c r="C19" s="102"/>
      <c r="D19" s="102"/>
      <c r="E19" s="103"/>
      <c r="F19" s="91">
        <f>SUM(F20:F21)</f>
        <v>1296500</v>
      </c>
      <c r="G19" s="91">
        <f>SUM(G20:G21)</f>
        <v>1296500</v>
      </c>
      <c r="H19" s="91">
        <f t="shared" ref="H19:I19" si="4">SUM(H20:H21)</f>
        <v>407004.03</v>
      </c>
      <c r="I19" s="91">
        <f t="shared" si="4"/>
        <v>30.027306594677981</v>
      </c>
      <c r="K19" s="31"/>
    </row>
    <row r="20" spans="1:13" x14ac:dyDescent="0.25">
      <c r="A20" s="86">
        <v>3111</v>
      </c>
      <c r="B20" s="101" t="s">
        <v>107</v>
      </c>
      <c r="C20" s="102"/>
      <c r="D20" s="102"/>
      <c r="E20" s="103"/>
      <c r="F20" s="90">
        <v>1296500</v>
      </c>
      <c r="G20" s="90">
        <v>1296500</v>
      </c>
      <c r="H20" s="90">
        <v>389304.03</v>
      </c>
      <c r="I20" s="90">
        <f t="shared" si="3"/>
        <v>30.027306594677981</v>
      </c>
      <c r="K20" s="31"/>
      <c r="L20" s="48"/>
    </row>
    <row r="21" spans="1:13" ht="15" customHeight="1" x14ac:dyDescent="0.25">
      <c r="A21" s="86">
        <v>3121</v>
      </c>
      <c r="B21" s="101" t="s">
        <v>110</v>
      </c>
      <c r="C21" s="102"/>
      <c r="D21" s="102"/>
      <c r="E21" s="103"/>
      <c r="F21" s="90">
        <v>0</v>
      </c>
      <c r="G21" s="90">
        <v>0</v>
      </c>
      <c r="H21" s="90">
        <v>17700</v>
      </c>
      <c r="I21" s="90">
        <v>0</v>
      </c>
      <c r="K21" s="31"/>
      <c r="L21" s="48"/>
      <c r="M21" s="48"/>
    </row>
    <row r="22" spans="1:13" ht="15" customHeight="1" x14ac:dyDescent="0.25">
      <c r="A22" s="87">
        <v>32</v>
      </c>
      <c r="B22" s="101" t="s">
        <v>25</v>
      </c>
      <c r="C22" s="102"/>
      <c r="D22" s="102"/>
      <c r="E22" s="103" t="s">
        <v>110</v>
      </c>
      <c r="F22" s="91">
        <v>567860</v>
      </c>
      <c r="G22" s="91">
        <v>567860</v>
      </c>
      <c r="H22" s="91">
        <f>SUM(H23:H36)</f>
        <v>74147.91</v>
      </c>
      <c r="I22" s="91">
        <v>0</v>
      </c>
      <c r="K22" s="31"/>
      <c r="L22" s="48"/>
      <c r="M22" s="48"/>
    </row>
    <row r="23" spans="1:13" x14ac:dyDescent="0.25">
      <c r="A23" s="86">
        <v>3211</v>
      </c>
      <c r="B23" s="101" t="s">
        <v>113</v>
      </c>
      <c r="C23" s="102"/>
      <c r="D23" s="102"/>
      <c r="E23" s="103"/>
      <c r="F23" s="90">
        <v>0</v>
      </c>
      <c r="G23" s="90">
        <v>0</v>
      </c>
      <c r="H23" s="90">
        <v>1609.59</v>
      </c>
      <c r="I23" s="90">
        <v>0</v>
      </c>
    </row>
    <row r="24" spans="1:13" ht="15" customHeight="1" x14ac:dyDescent="0.25">
      <c r="A24" s="86">
        <v>3212</v>
      </c>
      <c r="B24" s="101" t="s">
        <v>114</v>
      </c>
      <c r="C24" s="102"/>
      <c r="D24" s="102"/>
      <c r="E24" s="103"/>
      <c r="F24" s="90">
        <v>0</v>
      </c>
      <c r="G24" s="90">
        <v>0</v>
      </c>
      <c r="H24" s="90">
        <v>2418.35</v>
      </c>
      <c r="I24" s="90">
        <v>0</v>
      </c>
    </row>
    <row r="25" spans="1:13" x14ac:dyDescent="0.25">
      <c r="A25" s="86">
        <v>3222</v>
      </c>
      <c r="B25" s="101" t="s">
        <v>118</v>
      </c>
      <c r="C25" s="102"/>
      <c r="D25" s="102"/>
      <c r="E25" s="103"/>
      <c r="F25" s="90">
        <v>0</v>
      </c>
      <c r="G25" s="90">
        <v>0</v>
      </c>
      <c r="H25" s="90">
        <v>7639.39</v>
      </c>
      <c r="I25" s="90">
        <v>0</v>
      </c>
    </row>
    <row r="26" spans="1:13" x14ac:dyDescent="0.25">
      <c r="A26" s="86">
        <v>3232</v>
      </c>
      <c r="B26" s="101" t="s">
        <v>124</v>
      </c>
      <c r="C26" s="102"/>
      <c r="D26" s="102"/>
      <c r="E26" s="103"/>
      <c r="F26" s="90">
        <v>0</v>
      </c>
      <c r="G26" s="90">
        <v>0</v>
      </c>
      <c r="H26" s="90">
        <v>0</v>
      </c>
      <c r="I26" s="90">
        <v>0</v>
      </c>
    </row>
    <row r="27" spans="1:13" ht="15" customHeight="1" x14ac:dyDescent="0.25">
      <c r="A27" s="86">
        <v>3233</v>
      </c>
      <c r="B27" s="101" t="s">
        <v>125</v>
      </c>
      <c r="C27" s="102"/>
      <c r="D27" s="102"/>
      <c r="E27" s="103"/>
      <c r="F27" s="90">
        <v>0</v>
      </c>
      <c r="G27" s="90">
        <v>0</v>
      </c>
      <c r="H27" s="90">
        <v>16191.35</v>
      </c>
      <c r="I27" s="90">
        <v>0</v>
      </c>
    </row>
    <row r="28" spans="1:13" ht="15" customHeight="1" x14ac:dyDescent="0.25">
      <c r="A28" s="86">
        <v>3235</v>
      </c>
      <c r="B28" s="101" t="s">
        <v>127</v>
      </c>
      <c r="C28" s="102"/>
      <c r="D28" s="102"/>
      <c r="E28" s="103"/>
      <c r="F28" s="90">
        <v>0</v>
      </c>
      <c r="G28" s="90">
        <v>0</v>
      </c>
      <c r="H28" s="90">
        <v>2308.38</v>
      </c>
      <c r="I28" s="90">
        <v>0</v>
      </c>
    </row>
    <row r="29" spans="1:13" x14ac:dyDescent="0.25">
      <c r="A29" s="86">
        <v>3236</v>
      </c>
      <c r="B29" s="101" t="s">
        <v>128</v>
      </c>
      <c r="C29" s="102"/>
      <c r="D29" s="102"/>
      <c r="E29" s="103"/>
      <c r="F29" s="90">
        <v>0</v>
      </c>
      <c r="G29" s="90">
        <v>0</v>
      </c>
      <c r="H29" s="90">
        <v>11822.04</v>
      </c>
      <c r="I29" s="90">
        <v>0</v>
      </c>
    </row>
    <row r="30" spans="1:13" ht="15" customHeight="1" x14ac:dyDescent="0.25">
      <c r="A30" s="86">
        <v>3237</v>
      </c>
      <c r="B30" s="101" t="s">
        <v>129</v>
      </c>
      <c r="C30" s="102"/>
      <c r="D30" s="102"/>
      <c r="E30" s="103" t="s">
        <v>128</v>
      </c>
      <c r="F30" s="90">
        <v>0</v>
      </c>
      <c r="G30" s="90">
        <v>0</v>
      </c>
      <c r="H30" s="90">
        <v>5031.95</v>
      </c>
      <c r="I30" s="90">
        <v>0</v>
      </c>
    </row>
    <row r="31" spans="1:13" ht="15" customHeight="1" x14ac:dyDescent="0.25">
      <c r="A31" s="86">
        <v>3239</v>
      </c>
      <c r="B31" s="101" t="s">
        <v>131</v>
      </c>
      <c r="C31" s="102"/>
      <c r="D31" s="102"/>
      <c r="E31" s="103" t="s">
        <v>129</v>
      </c>
      <c r="F31" s="90">
        <v>0</v>
      </c>
      <c r="G31" s="90">
        <v>0</v>
      </c>
      <c r="H31" s="90">
        <v>0</v>
      </c>
      <c r="I31" s="90">
        <v>0</v>
      </c>
    </row>
    <row r="32" spans="1:13" ht="15" customHeight="1" x14ac:dyDescent="0.25">
      <c r="A32" s="86">
        <v>3241</v>
      </c>
      <c r="B32" s="101" t="s">
        <v>132</v>
      </c>
      <c r="C32" s="102"/>
      <c r="D32" s="102"/>
      <c r="E32" s="103" t="s">
        <v>131</v>
      </c>
      <c r="F32" s="90">
        <v>0</v>
      </c>
      <c r="G32" s="90">
        <v>0</v>
      </c>
      <c r="H32" s="90">
        <v>1384.71</v>
      </c>
      <c r="I32" s="90">
        <v>0</v>
      </c>
    </row>
    <row r="33" spans="1:9" ht="26.25" customHeight="1" x14ac:dyDescent="0.25">
      <c r="A33" s="86">
        <v>3291</v>
      </c>
      <c r="B33" s="101" t="s">
        <v>134</v>
      </c>
      <c r="C33" s="102"/>
      <c r="D33" s="102"/>
      <c r="E33" s="103" t="s">
        <v>132</v>
      </c>
      <c r="F33" s="90">
        <v>0</v>
      </c>
      <c r="G33" s="90">
        <v>0</v>
      </c>
      <c r="H33" s="90">
        <v>14557.57</v>
      </c>
      <c r="I33" s="90">
        <v>0</v>
      </c>
    </row>
    <row r="34" spans="1:9" ht="15" customHeight="1" x14ac:dyDescent="0.25">
      <c r="A34" s="86">
        <v>3292</v>
      </c>
      <c r="B34" s="101" t="s">
        <v>135</v>
      </c>
      <c r="C34" s="102"/>
      <c r="D34" s="102"/>
      <c r="E34" s="103" t="s">
        <v>134</v>
      </c>
      <c r="F34" s="90">
        <v>0</v>
      </c>
      <c r="G34" s="90">
        <v>0</v>
      </c>
      <c r="H34" s="90">
        <v>10463.18</v>
      </c>
      <c r="I34" s="90">
        <v>0</v>
      </c>
    </row>
    <row r="35" spans="1:9" ht="15" customHeight="1" x14ac:dyDescent="0.25">
      <c r="A35" s="86">
        <v>3293</v>
      </c>
      <c r="B35" s="101" t="s">
        <v>136</v>
      </c>
      <c r="C35" s="102"/>
      <c r="D35" s="102"/>
      <c r="E35" s="103" t="s">
        <v>135</v>
      </c>
      <c r="F35" s="90">
        <v>0</v>
      </c>
      <c r="G35" s="90">
        <v>0</v>
      </c>
      <c r="H35" s="90">
        <v>721.4</v>
      </c>
      <c r="I35" s="90">
        <v>0</v>
      </c>
    </row>
    <row r="36" spans="1:9" ht="15" customHeight="1" x14ac:dyDescent="0.25">
      <c r="A36" s="86">
        <v>3299</v>
      </c>
      <c r="B36" s="101" t="s">
        <v>133</v>
      </c>
      <c r="C36" s="102"/>
      <c r="D36" s="102"/>
      <c r="E36" s="103" t="s">
        <v>136</v>
      </c>
      <c r="F36" s="90">
        <v>0</v>
      </c>
      <c r="G36" s="90">
        <v>0</v>
      </c>
      <c r="H36" s="90">
        <v>0</v>
      </c>
      <c r="I36" s="90">
        <v>0</v>
      </c>
    </row>
    <row r="37" spans="1:9" ht="15" customHeight="1" x14ac:dyDescent="0.25">
      <c r="A37" s="87">
        <v>34</v>
      </c>
      <c r="B37" s="101" t="s">
        <v>26</v>
      </c>
      <c r="C37" s="102"/>
      <c r="D37" s="102"/>
      <c r="E37" s="103" t="s">
        <v>26</v>
      </c>
      <c r="F37" s="91">
        <v>59730</v>
      </c>
      <c r="G37" s="91">
        <v>59730</v>
      </c>
      <c r="H37" s="91">
        <f>SUM(H38:H41)</f>
        <v>28029.200000000001</v>
      </c>
      <c r="I37" s="91">
        <f t="shared" si="3"/>
        <v>46.926502595010881</v>
      </c>
    </row>
    <row r="38" spans="1:9" ht="26.25" customHeight="1" x14ac:dyDescent="0.25">
      <c r="A38" s="86">
        <v>3423</v>
      </c>
      <c r="B38" s="101" t="s">
        <v>140</v>
      </c>
      <c r="C38" s="102"/>
      <c r="D38" s="102"/>
      <c r="E38" s="103"/>
      <c r="F38" s="90">
        <v>0</v>
      </c>
      <c r="G38" s="90">
        <v>0</v>
      </c>
      <c r="H38" s="90">
        <v>16397.740000000002</v>
      </c>
      <c r="I38" s="90">
        <v>0</v>
      </c>
    </row>
    <row r="39" spans="1:9" ht="24.75" customHeight="1" x14ac:dyDescent="0.25">
      <c r="A39" s="86">
        <v>3432</v>
      </c>
      <c r="B39" s="101" t="s">
        <v>168</v>
      </c>
      <c r="C39" s="102"/>
      <c r="D39" s="102"/>
      <c r="E39" s="103" t="s">
        <v>168</v>
      </c>
      <c r="F39" s="90">
        <v>0</v>
      </c>
      <c r="G39" s="90">
        <v>0</v>
      </c>
      <c r="H39" s="90">
        <v>0</v>
      </c>
      <c r="I39" s="90">
        <v>0</v>
      </c>
    </row>
    <row r="40" spans="1:9" ht="15" customHeight="1" x14ac:dyDescent="0.25">
      <c r="A40" s="86">
        <v>3433</v>
      </c>
      <c r="B40" s="101" t="s">
        <v>143</v>
      </c>
      <c r="C40" s="102"/>
      <c r="D40" s="102"/>
      <c r="E40" s="103" t="s">
        <v>143</v>
      </c>
      <c r="F40" s="90">
        <v>0</v>
      </c>
      <c r="G40" s="90">
        <v>0</v>
      </c>
      <c r="H40" s="90">
        <v>965.23</v>
      </c>
      <c r="I40" s="90">
        <v>0</v>
      </c>
    </row>
    <row r="41" spans="1:9" ht="15" customHeight="1" x14ac:dyDescent="0.25">
      <c r="A41" s="86">
        <v>3434</v>
      </c>
      <c r="B41" s="101" t="s">
        <v>144</v>
      </c>
      <c r="C41" s="102"/>
      <c r="D41" s="102"/>
      <c r="E41" s="103" t="s">
        <v>144</v>
      </c>
      <c r="F41" s="90">
        <v>0</v>
      </c>
      <c r="G41" s="90">
        <v>0</v>
      </c>
      <c r="H41" s="90">
        <v>10666.23</v>
      </c>
      <c r="I41" s="90">
        <v>0</v>
      </c>
    </row>
    <row r="42" spans="1:9" ht="29.25" customHeight="1" x14ac:dyDescent="0.25">
      <c r="A42" s="87">
        <v>38</v>
      </c>
      <c r="B42" s="101" t="s">
        <v>169</v>
      </c>
      <c r="C42" s="102"/>
      <c r="D42" s="102"/>
      <c r="E42" s="103"/>
      <c r="F42" s="91">
        <f>SUM(F43)</f>
        <v>0</v>
      </c>
      <c r="G42" s="91">
        <f>SUM(G43)</f>
        <v>0</v>
      </c>
      <c r="H42" s="91">
        <f>SUM(H43:H44)</f>
        <v>7652.22</v>
      </c>
      <c r="I42" s="91">
        <v>0</v>
      </c>
    </row>
    <row r="43" spans="1:9" x14ac:dyDescent="0.25">
      <c r="A43" s="86">
        <v>3833</v>
      </c>
      <c r="B43" s="101" t="s">
        <v>205</v>
      </c>
      <c r="C43" s="102"/>
      <c r="D43" s="102"/>
      <c r="E43" s="103"/>
      <c r="F43" s="90">
        <v>0</v>
      </c>
      <c r="G43" s="90">
        <v>0</v>
      </c>
      <c r="H43" s="90">
        <v>7652.22</v>
      </c>
      <c r="I43" s="90">
        <v>0</v>
      </c>
    </row>
    <row r="44" spans="1:9" x14ac:dyDescent="0.25">
      <c r="A44" s="86">
        <v>3834</v>
      </c>
      <c r="B44" s="101" t="s">
        <v>188</v>
      </c>
      <c r="C44" s="102"/>
      <c r="D44" s="102"/>
      <c r="E44" s="103"/>
      <c r="F44" s="90">
        <v>0</v>
      </c>
      <c r="G44" s="90">
        <v>0</v>
      </c>
      <c r="H44" s="90">
        <v>0</v>
      </c>
      <c r="I44" s="90">
        <v>0</v>
      </c>
    </row>
    <row r="45" spans="1:9" ht="15" customHeight="1" x14ac:dyDescent="0.25">
      <c r="A45" s="87">
        <v>42</v>
      </c>
      <c r="B45" s="101" t="s">
        <v>29</v>
      </c>
      <c r="C45" s="102"/>
      <c r="D45" s="102"/>
      <c r="E45" s="103"/>
      <c r="F45" s="91">
        <v>31165</v>
      </c>
      <c r="G45" s="91">
        <v>31165</v>
      </c>
      <c r="H45" s="91">
        <f>SUM(H46:H50)</f>
        <v>64260.79</v>
      </c>
      <c r="I45" s="91">
        <f t="shared" si="3"/>
        <v>206.1953794320552</v>
      </c>
    </row>
    <row r="46" spans="1:9" x14ac:dyDescent="0.25">
      <c r="A46" s="86">
        <v>4221</v>
      </c>
      <c r="B46" s="101" t="s">
        <v>148</v>
      </c>
      <c r="C46" s="102"/>
      <c r="D46" s="102"/>
      <c r="E46" s="103"/>
      <c r="F46" s="90">
        <v>0</v>
      </c>
      <c r="G46" s="90">
        <v>0</v>
      </c>
      <c r="H46" s="90">
        <v>14995.54</v>
      </c>
      <c r="I46" s="90">
        <v>0</v>
      </c>
    </row>
    <row r="47" spans="1:9" ht="15" customHeight="1" x14ac:dyDescent="0.25">
      <c r="A47" s="86">
        <v>4222</v>
      </c>
      <c r="B47" s="101" t="s">
        <v>149</v>
      </c>
      <c r="C47" s="102" t="s">
        <v>149</v>
      </c>
      <c r="D47" s="102" t="s">
        <v>149</v>
      </c>
      <c r="E47" s="103" t="s">
        <v>149</v>
      </c>
      <c r="F47" s="90">
        <v>0</v>
      </c>
      <c r="G47" s="90">
        <v>0</v>
      </c>
      <c r="H47" s="90">
        <v>1552.03</v>
      </c>
      <c r="I47" s="90">
        <v>0</v>
      </c>
    </row>
    <row r="48" spans="1:9" ht="15" customHeight="1" x14ac:dyDescent="0.25">
      <c r="A48" s="86">
        <v>4223</v>
      </c>
      <c r="B48" s="101" t="s">
        <v>150</v>
      </c>
      <c r="C48" s="102" t="s">
        <v>150</v>
      </c>
      <c r="D48" s="102" t="s">
        <v>150</v>
      </c>
      <c r="E48" s="103" t="s">
        <v>150</v>
      </c>
      <c r="F48" s="90">
        <v>0</v>
      </c>
      <c r="G48" s="90">
        <v>0</v>
      </c>
      <c r="H48" s="90">
        <v>16030.46</v>
      </c>
      <c r="I48" s="90">
        <v>0</v>
      </c>
    </row>
    <row r="49" spans="1:9" ht="15" customHeight="1" x14ac:dyDescent="0.25">
      <c r="A49" s="86">
        <v>4224</v>
      </c>
      <c r="B49" s="101" t="s">
        <v>151</v>
      </c>
      <c r="C49" s="102" t="s">
        <v>151</v>
      </c>
      <c r="D49" s="102" t="s">
        <v>151</v>
      </c>
      <c r="E49" s="103" t="s">
        <v>151</v>
      </c>
      <c r="F49" s="90">
        <v>0</v>
      </c>
      <c r="G49" s="90">
        <v>0</v>
      </c>
      <c r="H49" s="90">
        <v>21474.52</v>
      </c>
      <c r="I49" s="90">
        <v>0</v>
      </c>
    </row>
    <row r="50" spans="1:9" ht="15" customHeight="1" x14ac:dyDescent="0.25">
      <c r="A50" s="86">
        <v>4227</v>
      </c>
      <c r="B50" s="101" t="s">
        <v>152</v>
      </c>
      <c r="C50" s="102" t="s">
        <v>152</v>
      </c>
      <c r="D50" s="102" t="s">
        <v>152</v>
      </c>
      <c r="E50" s="103" t="s">
        <v>152</v>
      </c>
      <c r="F50" s="90">
        <v>0</v>
      </c>
      <c r="G50" s="90">
        <v>0</v>
      </c>
      <c r="H50" s="90">
        <v>10208.24</v>
      </c>
      <c r="I50" s="90">
        <v>0</v>
      </c>
    </row>
    <row r="51" spans="1:9" ht="15" customHeight="1" x14ac:dyDescent="0.25">
      <c r="A51" s="87">
        <v>45</v>
      </c>
      <c r="B51" s="101" t="s">
        <v>30</v>
      </c>
      <c r="C51" s="102" t="s">
        <v>30</v>
      </c>
      <c r="D51" s="102" t="s">
        <v>30</v>
      </c>
      <c r="E51" s="103" t="s">
        <v>30</v>
      </c>
      <c r="F51" s="91">
        <f>SUM(F52)</f>
        <v>0</v>
      </c>
      <c r="G51" s="91">
        <f>SUM(G52)</f>
        <v>0</v>
      </c>
      <c r="H51" s="91">
        <f>SUM(H52:H53)</f>
        <v>153078.32999999999</v>
      </c>
      <c r="I51" s="91">
        <v>0</v>
      </c>
    </row>
    <row r="52" spans="1:9" x14ac:dyDescent="0.25">
      <c r="A52" s="86">
        <v>4511</v>
      </c>
      <c r="B52" s="101" t="s">
        <v>153</v>
      </c>
      <c r="C52" s="102"/>
      <c r="D52" s="102"/>
      <c r="E52" s="103"/>
      <c r="F52" s="90">
        <v>0</v>
      </c>
      <c r="G52" s="90">
        <v>0</v>
      </c>
      <c r="H52" s="90">
        <v>30390.43</v>
      </c>
      <c r="I52" s="90">
        <v>0</v>
      </c>
    </row>
    <row r="53" spans="1:9" x14ac:dyDescent="0.25">
      <c r="A53" s="86">
        <v>4521</v>
      </c>
      <c r="B53" s="101" t="s">
        <v>166</v>
      </c>
      <c r="C53" s="102"/>
      <c r="D53" s="102"/>
      <c r="E53" s="103"/>
      <c r="F53" s="90">
        <v>0</v>
      </c>
      <c r="G53" s="90">
        <v>0</v>
      </c>
      <c r="H53" s="90">
        <v>122687.9</v>
      </c>
      <c r="I53" s="90">
        <v>0</v>
      </c>
    </row>
    <row r="54" spans="1:9" ht="15" customHeight="1" x14ac:dyDescent="0.25">
      <c r="A54" s="87">
        <v>54</v>
      </c>
      <c r="B54" s="101" t="s">
        <v>56</v>
      </c>
      <c r="C54" s="102" t="s">
        <v>56</v>
      </c>
      <c r="D54" s="102" t="s">
        <v>56</v>
      </c>
      <c r="E54" s="103" t="s">
        <v>56</v>
      </c>
      <c r="F54" s="91">
        <v>72395</v>
      </c>
      <c r="G54" s="91">
        <v>72395</v>
      </c>
      <c r="H54" s="91">
        <f>SUM(H55)</f>
        <v>0</v>
      </c>
      <c r="I54" s="91">
        <f t="shared" si="3"/>
        <v>0</v>
      </c>
    </row>
    <row r="55" spans="1:9" ht="28.5" customHeight="1" x14ac:dyDescent="0.25">
      <c r="A55" s="86">
        <v>5443</v>
      </c>
      <c r="B55" s="101" t="s">
        <v>155</v>
      </c>
      <c r="C55" s="102" t="s">
        <v>155</v>
      </c>
      <c r="D55" s="102" t="s">
        <v>155</v>
      </c>
      <c r="E55" s="103" t="s">
        <v>155</v>
      </c>
      <c r="F55" s="90">
        <v>0</v>
      </c>
      <c r="G55" s="90">
        <v>0</v>
      </c>
      <c r="H55" s="90">
        <v>0</v>
      </c>
      <c r="I55" s="90">
        <v>0</v>
      </c>
    </row>
    <row r="56" spans="1:9" ht="25.5" customHeight="1" x14ac:dyDescent="0.25">
      <c r="A56" s="84" t="s">
        <v>65</v>
      </c>
      <c r="B56" s="98" t="s">
        <v>66</v>
      </c>
      <c r="C56" s="99"/>
      <c r="D56" s="99"/>
      <c r="E56" s="100"/>
      <c r="F56" s="85">
        <f>SUM(F57)</f>
        <v>198200</v>
      </c>
      <c r="G56" s="85">
        <f>SUM(G57)</f>
        <v>198200</v>
      </c>
      <c r="H56" s="85">
        <f t="shared" ref="H56:I56" si="5">SUM(H57)</f>
        <v>108360.17</v>
      </c>
      <c r="I56" s="85">
        <f t="shared" si="5"/>
        <v>54.67213420787084</v>
      </c>
    </row>
    <row r="57" spans="1:9" x14ac:dyDescent="0.25">
      <c r="A57" s="87">
        <v>32</v>
      </c>
      <c r="B57" s="101" t="s">
        <v>25</v>
      </c>
      <c r="C57" s="102"/>
      <c r="D57" s="102"/>
      <c r="E57" s="103" t="s">
        <v>110</v>
      </c>
      <c r="F57" s="91">
        <v>198200</v>
      </c>
      <c r="G57" s="91">
        <v>198200</v>
      </c>
      <c r="H57" s="91">
        <f>SUM(H58)</f>
        <v>108360.17</v>
      </c>
      <c r="I57" s="91">
        <f t="shared" ref="I57:I90" si="6">SUM(H57/G57)*100</f>
        <v>54.67213420787084</v>
      </c>
    </row>
    <row r="58" spans="1:9" x14ac:dyDescent="0.25">
      <c r="A58" s="86">
        <v>3222</v>
      </c>
      <c r="B58" s="101" t="s">
        <v>118</v>
      </c>
      <c r="C58" s="102"/>
      <c r="D58" s="102"/>
      <c r="E58" s="103"/>
      <c r="F58" s="90">
        <v>0</v>
      </c>
      <c r="G58" s="90">
        <v>0</v>
      </c>
      <c r="H58" s="90">
        <v>108360.17</v>
      </c>
      <c r="I58" s="90">
        <v>0</v>
      </c>
    </row>
    <row r="59" spans="1:9" x14ac:dyDescent="0.25">
      <c r="A59" s="84" t="s">
        <v>67</v>
      </c>
      <c r="B59" s="98" t="s">
        <v>200</v>
      </c>
      <c r="C59" s="99"/>
      <c r="D59" s="99"/>
      <c r="E59" s="100"/>
      <c r="F59" s="85">
        <f>SUM(F60+F66+F88+F90+F92)</f>
        <v>6226640</v>
      </c>
      <c r="G59" s="85">
        <f>SUM(G60+G66+G88+G90+G92)</f>
        <v>6226640</v>
      </c>
      <c r="H59" s="85">
        <f>SUM(H60+H66+H88+H90+H92)</f>
        <v>3063878.8600000003</v>
      </c>
      <c r="I59" s="85">
        <f t="shared" si="6"/>
        <v>49.205974008454</v>
      </c>
    </row>
    <row r="60" spans="1:9" x14ac:dyDescent="0.25">
      <c r="A60" s="87">
        <v>31</v>
      </c>
      <c r="B60" s="101" t="s">
        <v>24</v>
      </c>
      <c r="C60" s="102"/>
      <c r="D60" s="102"/>
      <c r="E60" s="103"/>
      <c r="F60" s="91">
        <v>4737400</v>
      </c>
      <c r="G60" s="91">
        <v>4737400</v>
      </c>
      <c r="H60" s="91">
        <f>SUM(H61:H65)</f>
        <v>2054903.3900000001</v>
      </c>
      <c r="I60" s="91">
        <f t="shared" si="6"/>
        <v>43.376185038206614</v>
      </c>
    </row>
    <row r="61" spans="1:9" x14ac:dyDescent="0.25">
      <c r="A61" s="86">
        <v>3111</v>
      </c>
      <c r="B61" s="101" t="s">
        <v>107</v>
      </c>
      <c r="C61" s="102"/>
      <c r="D61" s="102"/>
      <c r="E61" s="103"/>
      <c r="F61" s="90">
        <v>0</v>
      </c>
      <c r="G61" s="90">
        <v>0</v>
      </c>
      <c r="H61" s="90">
        <v>1565932.12</v>
      </c>
      <c r="I61" s="90">
        <v>0</v>
      </c>
    </row>
    <row r="62" spans="1:9" x14ac:dyDescent="0.25">
      <c r="A62" s="86">
        <v>3113</v>
      </c>
      <c r="B62" s="101" t="s">
        <v>108</v>
      </c>
      <c r="C62" s="102"/>
      <c r="D62" s="102"/>
      <c r="E62" s="103"/>
      <c r="F62" s="90">
        <v>0</v>
      </c>
      <c r="G62" s="90">
        <v>0</v>
      </c>
      <c r="H62" s="90">
        <v>132277.49</v>
      </c>
      <c r="I62" s="90">
        <v>0</v>
      </c>
    </row>
    <row r="63" spans="1:9" x14ac:dyDescent="0.25">
      <c r="A63" s="86">
        <v>3121</v>
      </c>
      <c r="B63" s="101" t="s">
        <v>110</v>
      </c>
      <c r="C63" s="102"/>
      <c r="D63" s="102"/>
      <c r="E63" s="103"/>
      <c r="F63" s="90">
        <v>0</v>
      </c>
      <c r="G63" s="90">
        <v>0</v>
      </c>
      <c r="H63" s="90">
        <v>32784.57</v>
      </c>
      <c r="I63" s="90">
        <v>0</v>
      </c>
    </row>
    <row r="64" spans="1:9" ht="15" customHeight="1" x14ac:dyDescent="0.25">
      <c r="A64" s="88">
        <v>31310</v>
      </c>
      <c r="B64" s="101" t="s">
        <v>111</v>
      </c>
      <c r="C64" s="102" t="s">
        <v>111</v>
      </c>
      <c r="D64" s="102" t="s">
        <v>111</v>
      </c>
      <c r="E64" s="103" t="s">
        <v>111</v>
      </c>
      <c r="F64" s="90">
        <v>0</v>
      </c>
      <c r="G64" s="90">
        <v>0</v>
      </c>
      <c r="H64" s="90">
        <v>0</v>
      </c>
      <c r="I64" s="90">
        <v>0</v>
      </c>
    </row>
    <row r="65" spans="1:9" x14ac:dyDescent="0.25">
      <c r="A65" s="86">
        <v>3132</v>
      </c>
      <c r="B65" s="101" t="s">
        <v>112</v>
      </c>
      <c r="C65" s="102" t="s">
        <v>112</v>
      </c>
      <c r="D65" s="102" t="s">
        <v>112</v>
      </c>
      <c r="E65" s="103" t="s">
        <v>112</v>
      </c>
      <c r="F65" s="90">
        <v>0</v>
      </c>
      <c r="G65" s="90">
        <v>0</v>
      </c>
      <c r="H65" s="90">
        <v>323909.21000000002</v>
      </c>
      <c r="I65" s="90">
        <v>0</v>
      </c>
    </row>
    <row r="66" spans="1:9" x14ac:dyDescent="0.25">
      <c r="A66" s="87">
        <v>32</v>
      </c>
      <c r="B66" s="101" t="s">
        <v>25</v>
      </c>
      <c r="C66" s="102"/>
      <c r="D66" s="102"/>
      <c r="E66" s="103" t="s">
        <v>110</v>
      </c>
      <c r="F66" s="91">
        <v>1467140</v>
      </c>
      <c r="G66" s="91">
        <v>1467140</v>
      </c>
      <c r="H66" s="91">
        <f>SUM(H67:H87)</f>
        <v>1000726.62</v>
      </c>
      <c r="I66" s="91">
        <f t="shared" si="6"/>
        <v>68.209347437872324</v>
      </c>
    </row>
    <row r="67" spans="1:9" x14ac:dyDescent="0.25">
      <c r="A67" s="86">
        <v>3211</v>
      </c>
      <c r="B67" s="101" t="s">
        <v>113</v>
      </c>
      <c r="C67" s="102"/>
      <c r="D67" s="102"/>
      <c r="E67" s="103"/>
      <c r="F67" s="90">
        <v>0</v>
      </c>
      <c r="G67" s="90">
        <v>0</v>
      </c>
      <c r="H67" s="90">
        <v>3067.96</v>
      </c>
      <c r="I67" s="90">
        <v>0</v>
      </c>
    </row>
    <row r="68" spans="1:9" x14ac:dyDescent="0.25">
      <c r="A68" s="86">
        <v>3212</v>
      </c>
      <c r="B68" s="101" t="s">
        <v>114</v>
      </c>
      <c r="C68" s="102"/>
      <c r="D68" s="102"/>
      <c r="E68" s="103"/>
      <c r="F68" s="90">
        <v>0</v>
      </c>
      <c r="G68" s="90">
        <v>0</v>
      </c>
      <c r="H68" s="90">
        <v>69735.94</v>
      </c>
      <c r="I68" s="90"/>
    </row>
    <row r="69" spans="1:9" x14ac:dyDescent="0.25">
      <c r="A69" s="86">
        <v>3213</v>
      </c>
      <c r="B69" s="101" t="s">
        <v>115</v>
      </c>
      <c r="C69" s="102" t="s">
        <v>115</v>
      </c>
      <c r="D69" s="102" t="s">
        <v>115</v>
      </c>
      <c r="E69" s="103" t="s">
        <v>115</v>
      </c>
      <c r="F69" s="90">
        <v>0</v>
      </c>
      <c r="G69" s="90">
        <v>0</v>
      </c>
      <c r="H69" s="90">
        <v>5293.37</v>
      </c>
      <c r="I69" s="90">
        <v>0</v>
      </c>
    </row>
    <row r="70" spans="1:9" x14ac:dyDescent="0.25">
      <c r="A70" s="88">
        <v>3221</v>
      </c>
      <c r="B70" s="101" t="s">
        <v>117</v>
      </c>
      <c r="C70" s="102" t="s">
        <v>117</v>
      </c>
      <c r="D70" s="102" t="s">
        <v>117</v>
      </c>
      <c r="E70" s="103" t="s">
        <v>117</v>
      </c>
      <c r="F70" s="90">
        <v>0</v>
      </c>
      <c r="G70" s="90">
        <v>0</v>
      </c>
      <c r="H70" s="90">
        <v>35599.300000000003</v>
      </c>
      <c r="I70" s="90">
        <v>0</v>
      </c>
    </row>
    <row r="71" spans="1:9" x14ac:dyDescent="0.25">
      <c r="A71" s="86">
        <v>3222</v>
      </c>
      <c r="B71" s="101" t="s">
        <v>118</v>
      </c>
      <c r="C71" s="102"/>
      <c r="D71" s="102"/>
      <c r="E71" s="103"/>
      <c r="F71" s="90">
        <v>0</v>
      </c>
      <c r="G71" s="90">
        <v>0</v>
      </c>
      <c r="H71" s="90">
        <v>116354.66</v>
      </c>
      <c r="I71" s="90">
        <v>0</v>
      </c>
    </row>
    <row r="72" spans="1:9" ht="15" customHeight="1" x14ac:dyDescent="0.25">
      <c r="A72" s="86">
        <v>3223</v>
      </c>
      <c r="B72" s="101" t="s">
        <v>119</v>
      </c>
      <c r="C72" s="102"/>
      <c r="D72" s="102"/>
      <c r="E72" s="103"/>
      <c r="F72" s="90">
        <v>0</v>
      </c>
      <c r="G72" s="90">
        <v>0</v>
      </c>
      <c r="H72" s="90">
        <v>189165.95</v>
      </c>
      <c r="I72" s="90">
        <v>0</v>
      </c>
    </row>
    <row r="73" spans="1:9" ht="15" customHeight="1" x14ac:dyDescent="0.25">
      <c r="A73" s="86">
        <v>3224</v>
      </c>
      <c r="B73" s="101" t="s">
        <v>120</v>
      </c>
      <c r="C73" s="102"/>
      <c r="D73" s="102"/>
      <c r="E73" s="103"/>
      <c r="F73" s="90">
        <v>0</v>
      </c>
      <c r="G73" s="90">
        <v>0</v>
      </c>
      <c r="H73" s="90">
        <v>20156.98</v>
      </c>
      <c r="I73" s="90">
        <v>0</v>
      </c>
    </row>
    <row r="74" spans="1:9" ht="15" customHeight="1" x14ac:dyDescent="0.25">
      <c r="A74" s="86">
        <v>3225</v>
      </c>
      <c r="B74" s="101" t="s">
        <v>121</v>
      </c>
      <c r="C74" s="102"/>
      <c r="D74" s="102"/>
      <c r="E74" s="103" t="s">
        <v>121</v>
      </c>
      <c r="F74" s="90">
        <v>0</v>
      </c>
      <c r="G74" s="90">
        <v>0</v>
      </c>
      <c r="H74" s="90">
        <v>4701.6499999999996</v>
      </c>
      <c r="I74" s="90">
        <v>0</v>
      </c>
    </row>
    <row r="75" spans="1:9" x14ac:dyDescent="0.25">
      <c r="A75" s="86">
        <v>3227</v>
      </c>
      <c r="B75" s="101" t="s">
        <v>167</v>
      </c>
      <c r="C75" s="102"/>
      <c r="D75" s="102"/>
      <c r="E75" s="103" t="s">
        <v>167</v>
      </c>
      <c r="F75" s="90">
        <v>0</v>
      </c>
      <c r="G75" s="90">
        <v>0</v>
      </c>
      <c r="H75" s="90">
        <v>0</v>
      </c>
      <c r="I75" s="90"/>
    </row>
    <row r="76" spans="1:9" x14ac:dyDescent="0.25">
      <c r="A76" s="86">
        <v>3231</v>
      </c>
      <c r="B76" s="101" t="s">
        <v>123</v>
      </c>
      <c r="C76" s="102"/>
      <c r="D76" s="102"/>
      <c r="E76" s="103" t="s">
        <v>123</v>
      </c>
      <c r="F76" s="90">
        <v>0</v>
      </c>
      <c r="G76" s="90">
        <v>0</v>
      </c>
      <c r="H76" s="90">
        <v>14490.05</v>
      </c>
      <c r="I76" s="90">
        <v>0</v>
      </c>
    </row>
    <row r="77" spans="1:9" x14ac:dyDescent="0.25">
      <c r="A77" s="86">
        <v>3232</v>
      </c>
      <c r="B77" s="101" t="s">
        <v>124</v>
      </c>
      <c r="C77" s="102"/>
      <c r="D77" s="102"/>
      <c r="E77" s="103"/>
      <c r="F77" s="90">
        <v>0</v>
      </c>
      <c r="G77" s="90">
        <v>0</v>
      </c>
      <c r="H77" s="90">
        <v>216926.21</v>
      </c>
      <c r="I77" s="90">
        <v>0</v>
      </c>
    </row>
    <row r="78" spans="1:9" x14ac:dyDescent="0.25">
      <c r="A78" s="86">
        <v>3234</v>
      </c>
      <c r="B78" s="101" t="s">
        <v>126</v>
      </c>
      <c r="C78" s="102"/>
      <c r="D78" s="102"/>
      <c r="E78" s="103" t="s">
        <v>126</v>
      </c>
      <c r="F78" s="90">
        <v>0</v>
      </c>
      <c r="G78" s="90">
        <v>0</v>
      </c>
      <c r="H78" s="90">
        <v>86961.86</v>
      </c>
      <c r="I78" s="90">
        <v>0</v>
      </c>
    </row>
    <row r="79" spans="1:9" ht="15" customHeight="1" x14ac:dyDescent="0.25">
      <c r="A79" s="86">
        <v>3235</v>
      </c>
      <c r="B79" s="101" t="s">
        <v>127</v>
      </c>
      <c r="C79" s="102"/>
      <c r="D79" s="102"/>
      <c r="E79" s="103"/>
      <c r="F79" s="90">
        <v>0</v>
      </c>
      <c r="G79" s="90">
        <v>0</v>
      </c>
      <c r="H79" s="90">
        <v>3516.23</v>
      </c>
      <c r="I79" s="90">
        <v>0</v>
      </c>
    </row>
    <row r="80" spans="1:9" ht="15" customHeight="1" x14ac:dyDescent="0.25">
      <c r="A80" s="86">
        <v>3236</v>
      </c>
      <c r="B80" s="101" t="s">
        <v>128</v>
      </c>
      <c r="C80" s="102"/>
      <c r="D80" s="102"/>
      <c r="E80" s="103"/>
      <c r="F80" s="90">
        <v>0</v>
      </c>
      <c r="G80" s="90">
        <v>0</v>
      </c>
      <c r="H80" s="90">
        <v>5980.96</v>
      </c>
      <c r="I80" s="90">
        <v>0</v>
      </c>
    </row>
    <row r="81" spans="1:9" ht="15" customHeight="1" x14ac:dyDescent="0.25">
      <c r="A81" s="86">
        <v>3237</v>
      </c>
      <c r="B81" s="101" t="s">
        <v>129</v>
      </c>
      <c r="C81" s="102"/>
      <c r="D81" s="102"/>
      <c r="E81" s="103" t="s">
        <v>128</v>
      </c>
      <c r="F81" s="90">
        <v>0</v>
      </c>
      <c r="G81" s="90">
        <v>0</v>
      </c>
      <c r="H81" s="90">
        <v>79939.94</v>
      </c>
      <c r="I81" s="90">
        <v>0</v>
      </c>
    </row>
    <row r="82" spans="1:9" x14ac:dyDescent="0.25">
      <c r="A82" s="86">
        <v>3238</v>
      </c>
      <c r="B82" s="101" t="s">
        <v>130</v>
      </c>
      <c r="C82" s="102"/>
      <c r="D82" s="102"/>
      <c r="E82" s="103" t="s">
        <v>130</v>
      </c>
      <c r="F82" s="90">
        <v>0</v>
      </c>
      <c r="G82" s="90">
        <v>0</v>
      </c>
      <c r="H82" s="90">
        <v>31998.49</v>
      </c>
      <c r="I82" s="90">
        <v>0</v>
      </c>
    </row>
    <row r="83" spans="1:9" x14ac:dyDescent="0.25">
      <c r="A83" s="86">
        <v>3239</v>
      </c>
      <c r="B83" s="101" t="s">
        <v>131</v>
      </c>
      <c r="C83" s="102"/>
      <c r="D83" s="102"/>
      <c r="E83" s="103" t="s">
        <v>129</v>
      </c>
      <c r="F83" s="90">
        <v>0</v>
      </c>
      <c r="G83" s="90">
        <v>0</v>
      </c>
      <c r="H83" s="90">
        <v>27539.1</v>
      </c>
      <c r="I83" s="90">
        <v>0</v>
      </c>
    </row>
    <row r="84" spans="1:9" ht="24" customHeight="1" x14ac:dyDescent="0.25">
      <c r="A84" s="86">
        <v>3251</v>
      </c>
      <c r="B84" s="101" t="s">
        <v>164</v>
      </c>
      <c r="C84" s="102"/>
      <c r="D84" s="102"/>
      <c r="E84" s="103" t="s">
        <v>164</v>
      </c>
      <c r="F84" s="90">
        <v>0</v>
      </c>
      <c r="G84" s="90">
        <v>0</v>
      </c>
      <c r="H84" s="90">
        <v>22341.53</v>
      </c>
      <c r="I84" s="90">
        <v>0</v>
      </c>
    </row>
    <row r="85" spans="1:9" x14ac:dyDescent="0.25">
      <c r="A85" s="86">
        <v>3294</v>
      </c>
      <c r="B85" s="101" t="s">
        <v>137</v>
      </c>
      <c r="C85" s="102"/>
      <c r="D85" s="102"/>
      <c r="E85" s="103" t="s">
        <v>137</v>
      </c>
      <c r="F85" s="90">
        <v>0</v>
      </c>
      <c r="G85" s="90">
        <v>0</v>
      </c>
      <c r="H85" s="90">
        <v>1489.4</v>
      </c>
      <c r="I85" s="90">
        <v>0</v>
      </c>
    </row>
    <row r="86" spans="1:9" x14ac:dyDescent="0.25">
      <c r="A86" s="86">
        <v>3295</v>
      </c>
      <c r="B86" s="101" t="s">
        <v>138</v>
      </c>
      <c r="C86" s="102"/>
      <c r="D86" s="102"/>
      <c r="E86" s="103" t="s">
        <v>138</v>
      </c>
      <c r="F86" s="90">
        <v>0</v>
      </c>
      <c r="G86" s="90">
        <v>0</v>
      </c>
      <c r="H86" s="90">
        <v>93.33</v>
      </c>
      <c r="I86" s="90">
        <v>0</v>
      </c>
    </row>
    <row r="87" spans="1:9" x14ac:dyDescent="0.25">
      <c r="A87" s="86">
        <v>3299</v>
      </c>
      <c r="B87" s="101" t="s">
        <v>133</v>
      </c>
      <c r="C87" s="102"/>
      <c r="D87" s="102"/>
      <c r="E87" s="103" t="s">
        <v>136</v>
      </c>
      <c r="F87" s="90">
        <v>0</v>
      </c>
      <c r="G87" s="90">
        <v>0</v>
      </c>
      <c r="H87" s="90">
        <v>65373.71</v>
      </c>
      <c r="I87" s="90">
        <v>0</v>
      </c>
    </row>
    <row r="88" spans="1:9" x14ac:dyDescent="0.25">
      <c r="A88" s="87">
        <v>34</v>
      </c>
      <c r="B88" s="101" t="s">
        <v>26</v>
      </c>
      <c r="C88" s="102"/>
      <c r="D88" s="102"/>
      <c r="E88" s="103" t="s">
        <v>26</v>
      </c>
      <c r="F88" s="91">
        <v>12100</v>
      </c>
      <c r="G88" s="91">
        <v>12100</v>
      </c>
      <c r="H88" s="91">
        <f>SUM(H89:H89)</f>
        <v>6492.15</v>
      </c>
      <c r="I88" s="91">
        <f t="shared" si="6"/>
        <v>53.654132231404958</v>
      </c>
    </row>
    <row r="89" spans="1:9" x14ac:dyDescent="0.25">
      <c r="A89" s="86">
        <v>3431</v>
      </c>
      <c r="B89" s="101" t="s">
        <v>142</v>
      </c>
      <c r="C89" s="102"/>
      <c r="D89" s="102"/>
      <c r="E89" s="103" t="s">
        <v>142</v>
      </c>
      <c r="F89" s="90">
        <v>0</v>
      </c>
      <c r="G89" s="90">
        <v>0</v>
      </c>
      <c r="H89" s="90">
        <v>6492.15</v>
      </c>
      <c r="I89" s="90">
        <v>0</v>
      </c>
    </row>
    <row r="90" spans="1:9" x14ac:dyDescent="0.25">
      <c r="A90" s="87">
        <v>41</v>
      </c>
      <c r="B90" s="101" t="s">
        <v>28</v>
      </c>
      <c r="C90" s="102"/>
      <c r="D90" s="102"/>
      <c r="E90" s="103"/>
      <c r="F90" s="91">
        <v>10000</v>
      </c>
      <c r="G90" s="91">
        <v>10000</v>
      </c>
      <c r="H90" s="91">
        <f>SUM(H91)</f>
        <v>1756.7</v>
      </c>
      <c r="I90" s="91">
        <f t="shared" si="6"/>
        <v>17.567</v>
      </c>
    </row>
    <row r="91" spans="1:9" x14ac:dyDescent="0.25">
      <c r="A91" s="86">
        <v>4123</v>
      </c>
      <c r="B91" s="101" t="s">
        <v>146</v>
      </c>
      <c r="C91" s="102"/>
      <c r="D91" s="102"/>
      <c r="E91" s="103" t="s">
        <v>146</v>
      </c>
      <c r="F91" s="90">
        <v>0</v>
      </c>
      <c r="G91" s="90">
        <v>0</v>
      </c>
      <c r="H91" s="90">
        <v>1756.7</v>
      </c>
      <c r="I91" s="90">
        <v>0</v>
      </c>
    </row>
    <row r="92" spans="1:9" x14ac:dyDescent="0.25">
      <c r="A92" s="87">
        <v>42</v>
      </c>
      <c r="B92" s="101" t="s">
        <v>29</v>
      </c>
      <c r="C92" s="102"/>
      <c r="D92" s="102"/>
      <c r="E92" s="103" t="s">
        <v>29</v>
      </c>
      <c r="F92" s="91">
        <v>0</v>
      </c>
      <c r="G92" s="91">
        <v>0</v>
      </c>
      <c r="H92" s="91">
        <f>SUM(H93:H95)</f>
        <v>0</v>
      </c>
      <c r="I92" s="91">
        <v>0</v>
      </c>
    </row>
    <row r="93" spans="1:9" x14ac:dyDescent="0.25">
      <c r="A93" s="86">
        <v>4221</v>
      </c>
      <c r="B93" s="101" t="s">
        <v>148</v>
      </c>
      <c r="C93" s="102"/>
      <c r="D93" s="102"/>
      <c r="E93" s="103" t="s">
        <v>148</v>
      </c>
      <c r="F93" s="90">
        <v>0</v>
      </c>
      <c r="G93" s="90">
        <v>0</v>
      </c>
      <c r="H93" s="90">
        <v>0</v>
      </c>
      <c r="I93" s="90">
        <v>0</v>
      </c>
    </row>
    <row r="94" spans="1:9" x14ac:dyDescent="0.25">
      <c r="A94" s="86">
        <v>4224</v>
      </c>
      <c r="B94" s="101" t="s">
        <v>151</v>
      </c>
      <c r="C94" s="102"/>
      <c r="D94" s="102"/>
      <c r="E94" s="103" t="s">
        <v>151</v>
      </c>
      <c r="F94" s="90">
        <v>0</v>
      </c>
      <c r="G94" s="90">
        <v>0</v>
      </c>
      <c r="H94" s="90">
        <v>0</v>
      </c>
      <c r="I94" s="90">
        <v>0</v>
      </c>
    </row>
    <row r="95" spans="1:9" x14ac:dyDescent="0.25">
      <c r="A95" s="86">
        <v>4227</v>
      </c>
      <c r="B95" s="101" t="s">
        <v>152</v>
      </c>
      <c r="C95" s="102"/>
      <c r="D95" s="102"/>
      <c r="E95" s="103" t="s">
        <v>152</v>
      </c>
      <c r="F95" s="90">
        <v>0</v>
      </c>
      <c r="G95" s="90">
        <v>0</v>
      </c>
      <c r="H95" s="90">
        <v>0</v>
      </c>
      <c r="I95" s="90">
        <v>0</v>
      </c>
    </row>
    <row r="96" spans="1:9" x14ac:dyDescent="0.25">
      <c r="A96" s="84">
        <v>50</v>
      </c>
      <c r="B96" s="98" t="s">
        <v>202</v>
      </c>
      <c r="C96" s="99" t="s">
        <v>189</v>
      </c>
      <c r="D96" s="99" t="s">
        <v>189</v>
      </c>
      <c r="E96" s="100" t="s">
        <v>189</v>
      </c>
      <c r="F96" s="85">
        <f>SUM(F97+F99+F101)</f>
        <v>152000</v>
      </c>
      <c r="G96" s="85">
        <f>SUM(G97)</f>
        <v>152000</v>
      </c>
      <c r="H96" s="85">
        <f>SUM(H97+H99+H101)</f>
        <v>124561.2</v>
      </c>
      <c r="I96" s="85">
        <v>0</v>
      </c>
    </row>
    <row r="97" spans="1:9" x14ac:dyDescent="0.25">
      <c r="A97" s="87">
        <v>31</v>
      </c>
      <c r="B97" s="101" t="s">
        <v>24</v>
      </c>
      <c r="C97" s="102"/>
      <c r="D97" s="102"/>
      <c r="E97" s="103"/>
      <c r="F97" s="91">
        <f>SUM(F98)</f>
        <v>152000</v>
      </c>
      <c r="G97" s="91">
        <f>SUM(G98)</f>
        <v>152000</v>
      </c>
      <c r="H97" s="91">
        <f>SUM(H98)</f>
        <v>124561.2</v>
      </c>
      <c r="I97" s="91">
        <f>SUM(I98)</f>
        <v>0</v>
      </c>
    </row>
    <row r="98" spans="1:9" x14ac:dyDescent="0.25">
      <c r="A98" s="86">
        <v>3111</v>
      </c>
      <c r="B98" s="101" t="s">
        <v>107</v>
      </c>
      <c r="C98" s="102"/>
      <c r="D98" s="102"/>
      <c r="E98" s="103"/>
      <c r="F98" s="90">
        <v>152000</v>
      </c>
      <c r="G98" s="90">
        <v>152000</v>
      </c>
      <c r="H98" s="90">
        <v>124561.2</v>
      </c>
      <c r="I98" s="90">
        <v>0</v>
      </c>
    </row>
    <row r="99" spans="1:9" x14ac:dyDescent="0.25">
      <c r="A99" s="87">
        <v>32</v>
      </c>
      <c r="B99" s="101" t="s">
        <v>25</v>
      </c>
      <c r="C99" s="102"/>
      <c r="D99" s="102"/>
      <c r="E99" s="103" t="s">
        <v>110</v>
      </c>
      <c r="F99" s="91">
        <f>SUM(F100)</f>
        <v>0</v>
      </c>
      <c r="G99" s="91">
        <f>SUM(G100)</f>
        <v>0</v>
      </c>
      <c r="H99" s="91">
        <f>SUM(H100)</f>
        <v>0</v>
      </c>
      <c r="I99" s="91">
        <f>SUM(I100)</f>
        <v>0</v>
      </c>
    </row>
    <row r="100" spans="1:9" x14ac:dyDescent="0.25">
      <c r="A100" s="86">
        <v>3233</v>
      </c>
      <c r="B100" s="101" t="s">
        <v>124</v>
      </c>
      <c r="C100" s="102"/>
      <c r="D100" s="102"/>
      <c r="E100" s="103"/>
      <c r="F100" s="90">
        <v>0</v>
      </c>
      <c r="G100" s="90">
        <v>0</v>
      </c>
      <c r="H100" s="90">
        <v>0</v>
      </c>
      <c r="I100" s="90">
        <v>0</v>
      </c>
    </row>
    <row r="101" spans="1:9" x14ac:dyDescent="0.25">
      <c r="A101" s="87">
        <v>42</v>
      </c>
      <c r="B101" s="101" t="s">
        <v>29</v>
      </c>
      <c r="C101" s="102"/>
      <c r="D101" s="102"/>
      <c r="E101" s="103" t="s">
        <v>29</v>
      </c>
      <c r="F101" s="91">
        <f>SUM(F102)</f>
        <v>0</v>
      </c>
      <c r="G101" s="91">
        <f>SUM(G102)</f>
        <v>0</v>
      </c>
      <c r="H101" s="91">
        <f>SUM(H102)</f>
        <v>0</v>
      </c>
      <c r="I101" s="91">
        <f>SUM(I102)</f>
        <v>0</v>
      </c>
    </row>
    <row r="102" spans="1:9" x14ac:dyDescent="0.25">
      <c r="A102" s="86">
        <v>4224</v>
      </c>
      <c r="B102" s="101" t="s">
        <v>151</v>
      </c>
      <c r="C102" s="102"/>
      <c r="D102" s="102"/>
      <c r="E102" s="103" t="s">
        <v>151</v>
      </c>
      <c r="F102" s="90">
        <v>0</v>
      </c>
      <c r="G102" s="90">
        <v>0</v>
      </c>
      <c r="H102" s="90">
        <v>0</v>
      </c>
      <c r="I102" s="90">
        <v>0</v>
      </c>
    </row>
    <row r="103" spans="1:9" ht="30" customHeight="1" x14ac:dyDescent="0.25">
      <c r="A103" s="84">
        <v>71</v>
      </c>
      <c r="B103" s="98" t="s">
        <v>204</v>
      </c>
      <c r="C103" s="99"/>
      <c r="D103" s="99"/>
      <c r="E103" s="100" t="s">
        <v>68</v>
      </c>
      <c r="F103" s="85">
        <f>SUM(F104)</f>
        <v>1000</v>
      </c>
      <c r="G103" s="85">
        <f>SUM(G104)</f>
        <v>1000</v>
      </c>
      <c r="H103" s="85">
        <f>SUM(H104)</f>
        <v>0</v>
      </c>
      <c r="I103" s="85">
        <v>0</v>
      </c>
    </row>
    <row r="104" spans="1:9" x14ac:dyDescent="0.25">
      <c r="A104" s="87">
        <v>45</v>
      </c>
      <c r="B104" s="101" t="s">
        <v>30</v>
      </c>
      <c r="C104" s="102" t="s">
        <v>30</v>
      </c>
      <c r="D104" s="102" t="s">
        <v>30</v>
      </c>
      <c r="E104" s="103" t="s">
        <v>30</v>
      </c>
      <c r="F104" s="91">
        <v>1000</v>
      </c>
      <c r="G104" s="91">
        <v>1000</v>
      </c>
      <c r="H104" s="91">
        <v>0</v>
      </c>
      <c r="I104" s="91">
        <v>0</v>
      </c>
    </row>
    <row r="105" spans="1:9" ht="37.5" customHeight="1" x14ac:dyDescent="0.25">
      <c r="A105" s="81" t="s">
        <v>85</v>
      </c>
      <c r="B105" s="109" t="s">
        <v>206</v>
      </c>
      <c r="C105" s="110"/>
      <c r="D105" s="110"/>
      <c r="E105" s="111"/>
      <c r="F105" s="92">
        <f>SUM(F106)</f>
        <v>566680</v>
      </c>
      <c r="G105" s="92">
        <f>SUM(G106)</f>
        <v>566680</v>
      </c>
      <c r="H105" s="92">
        <f>SUM(H106)</f>
        <v>739195.77999999991</v>
      </c>
      <c r="I105" s="92">
        <f t="shared" ref="I105:I147" si="7">SUM(H105/G105)*100</f>
        <v>130.44324486482671</v>
      </c>
    </row>
    <row r="106" spans="1:9" ht="15.75" customHeight="1" x14ac:dyDescent="0.25">
      <c r="A106" s="84">
        <v>58</v>
      </c>
      <c r="B106" s="98" t="s">
        <v>203</v>
      </c>
      <c r="C106" s="99" t="s">
        <v>203</v>
      </c>
      <c r="D106" s="99" t="s">
        <v>203</v>
      </c>
      <c r="E106" s="100" t="s">
        <v>203</v>
      </c>
      <c r="F106" s="85">
        <f>SUM(F107+F110+F112)</f>
        <v>566680</v>
      </c>
      <c r="G106" s="85">
        <f>SUM(G107+G110+G112)</f>
        <v>566680</v>
      </c>
      <c r="H106" s="85">
        <f>SUM(H107+H110+H112)</f>
        <v>739195.77999999991</v>
      </c>
      <c r="I106" s="85">
        <f t="shared" si="7"/>
        <v>130.44324486482671</v>
      </c>
    </row>
    <row r="107" spans="1:9" x14ac:dyDescent="0.25">
      <c r="A107" s="87">
        <v>32</v>
      </c>
      <c r="B107" s="101" t="s">
        <v>25</v>
      </c>
      <c r="C107" s="102"/>
      <c r="D107" s="102"/>
      <c r="E107" s="103" t="s">
        <v>110</v>
      </c>
      <c r="F107" s="91">
        <v>54913</v>
      </c>
      <c r="G107" s="91">
        <v>54913</v>
      </c>
      <c r="H107" s="91">
        <f>SUM(H108:H109)</f>
        <v>58644.34</v>
      </c>
      <c r="I107" s="91">
        <f t="shared" si="7"/>
        <v>106.79500300475297</v>
      </c>
    </row>
    <row r="108" spans="1:9" x14ac:dyDescent="0.25">
      <c r="A108" s="86">
        <v>3233</v>
      </c>
      <c r="B108" s="101" t="s">
        <v>125</v>
      </c>
      <c r="C108" s="102"/>
      <c r="D108" s="102"/>
      <c r="E108" s="103"/>
      <c r="F108" s="90">
        <v>0</v>
      </c>
      <c r="G108" s="90">
        <v>0</v>
      </c>
      <c r="H108" s="90">
        <v>36605.15</v>
      </c>
      <c r="I108" s="90"/>
    </row>
    <row r="109" spans="1:9" x14ac:dyDescent="0.25">
      <c r="A109" s="86">
        <v>3237</v>
      </c>
      <c r="B109" s="101" t="s">
        <v>129</v>
      </c>
      <c r="C109" s="102"/>
      <c r="D109" s="102"/>
      <c r="E109" s="103" t="s">
        <v>129</v>
      </c>
      <c r="F109" s="90">
        <v>0</v>
      </c>
      <c r="G109" s="90">
        <v>0</v>
      </c>
      <c r="H109" s="90">
        <v>22039.19</v>
      </c>
      <c r="I109" s="90">
        <v>0</v>
      </c>
    </row>
    <row r="110" spans="1:9" x14ac:dyDescent="0.25">
      <c r="A110" s="89">
        <v>42</v>
      </c>
      <c r="B110" s="101" t="s">
        <v>29</v>
      </c>
      <c r="C110" s="102"/>
      <c r="D110" s="102"/>
      <c r="E110" s="103"/>
      <c r="F110" s="91">
        <v>263292</v>
      </c>
      <c r="G110" s="91">
        <v>263292</v>
      </c>
      <c r="H110" s="91">
        <f>SUM(H111)</f>
        <v>0</v>
      </c>
      <c r="I110" s="91">
        <f t="shared" si="7"/>
        <v>0</v>
      </c>
    </row>
    <row r="111" spans="1:9" x14ac:dyDescent="0.25">
      <c r="A111" s="86">
        <v>4262</v>
      </c>
      <c r="B111" s="101" t="s">
        <v>165</v>
      </c>
      <c r="C111" s="102"/>
      <c r="D111" s="102"/>
      <c r="E111" s="103" t="s">
        <v>165</v>
      </c>
      <c r="F111" s="90">
        <v>0</v>
      </c>
      <c r="G111" s="90">
        <v>0</v>
      </c>
      <c r="H111" s="90">
        <v>0</v>
      </c>
      <c r="I111" s="90">
        <v>0</v>
      </c>
    </row>
    <row r="112" spans="1:9" x14ac:dyDescent="0.25">
      <c r="A112" s="89">
        <v>45</v>
      </c>
      <c r="B112" s="101" t="s">
        <v>30</v>
      </c>
      <c r="C112" s="102"/>
      <c r="D112" s="102"/>
      <c r="E112" s="103"/>
      <c r="F112" s="91">
        <v>248475</v>
      </c>
      <c r="G112" s="91">
        <v>248475</v>
      </c>
      <c r="H112" s="91">
        <f>SUM(H113:H114)</f>
        <v>680551.44</v>
      </c>
      <c r="I112" s="91">
        <f t="shared" si="7"/>
        <v>273.89131300935708</v>
      </c>
    </row>
    <row r="113" spans="1:9" x14ac:dyDescent="0.25">
      <c r="A113" s="86">
        <v>4511</v>
      </c>
      <c r="B113" s="101" t="s">
        <v>153</v>
      </c>
      <c r="C113" s="102"/>
      <c r="D113" s="102"/>
      <c r="E113" s="103" t="s">
        <v>153</v>
      </c>
      <c r="F113" s="90">
        <v>0</v>
      </c>
      <c r="G113" s="90">
        <v>0</v>
      </c>
      <c r="H113" s="90">
        <v>269469.03000000003</v>
      </c>
      <c r="I113" s="90">
        <v>0</v>
      </c>
    </row>
    <row r="114" spans="1:9" x14ac:dyDescent="0.25">
      <c r="A114" s="86">
        <v>4521</v>
      </c>
      <c r="B114" s="101" t="s">
        <v>166</v>
      </c>
      <c r="C114" s="102"/>
      <c r="D114" s="102"/>
      <c r="E114" s="103"/>
      <c r="F114" s="90">
        <v>0</v>
      </c>
      <c r="G114" s="90">
        <v>0</v>
      </c>
      <c r="H114" s="90">
        <v>411082.41</v>
      </c>
      <c r="I114" s="90">
        <v>0</v>
      </c>
    </row>
    <row r="115" spans="1:9" ht="33" customHeight="1" x14ac:dyDescent="0.25">
      <c r="A115" s="80" t="s">
        <v>70</v>
      </c>
      <c r="B115" s="109" t="s">
        <v>71</v>
      </c>
      <c r="C115" s="110"/>
      <c r="D115" s="110"/>
      <c r="E115" s="111"/>
      <c r="F115" s="92">
        <f t="shared" ref="F115:G117" si="8">SUM(F116)</f>
        <v>10000</v>
      </c>
      <c r="G115" s="92">
        <f t="shared" si="8"/>
        <v>10000</v>
      </c>
      <c r="H115" s="92">
        <f t="shared" ref="H115:H116" si="9">SUM(H116)</f>
        <v>3392.66</v>
      </c>
      <c r="I115" s="92">
        <f t="shared" si="7"/>
        <v>33.926600000000001</v>
      </c>
    </row>
    <row r="116" spans="1:9" ht="21" customHeight="1" x14ac:dyDescent="0.25">
      <c r="A116" s="81" t="s">
        <v>72</v>
      </c>
      <c r="B116" s="109" t="s">
        <v>73</v>
      </c>
      <c r="C116" s="110"/>
      <c r="D116" s="110"/>
      <c r="E116" s="111"/>
      <c r="F116" s="92">
        <f t="shared" si="8"/>
        <v>10000</v>
      </c>
      <c r="G116" s="92">
        <f t="shared" si="8"/>
        <v>10000</v>
      </c>
      <c r="H116" s="92">
        <f t="shared" si="9"/>
        <v>3392.66</v>
      </c>
      <c r="I116" s="92">
        <f t="shared" si="7"/>
        <v>33.926600000000001</v>
      </c>
    </row>
    <row r="117" spans="1:9" ht="15" customHeight="1" x14ac:dyDescent="0.25">
      <c r="A117" s="84">
        <v>11</v>
      </c>
      <c r="B117" s="98" t="s">
        <v>69</v>
      </c>
      <c r="C117" s="99"/>
      <c r="D117" s="99"/>
      <c r="E117" s="100" t="s">
        <v>69</v>
      </c>
      <c r="F117" s="85">
        <f t="shared" si="8"/>
        <v>10000</v>
      </c>
      <c r="G117" s="85">
        <f t="shared" si="8"/>
        <v>10000</v>
      </c>
      <c r="H117" s="85">
        <f>SUM(H118)</f>
        <v>3392.66</v>
      </c>
      <c r="I117" s="85">
        <f t="shared" si="7"/>
        <v>33.926600000000001</v>
      </c>
    </row>
    <row r="118" spans="1:9" x14ac:dyDescent="0.25">
      <c r="A118" s="87">
        <v>32</v>
      </c>
      <c r="B118" s="101" t="s">
        <v>25</v>
      </c>
      <c r="C118" s="102"/>
      <c r="D118" s="102"/>
      <c r="E118" s="103" t="s">
        <v>110</v>
      </c>
      <c r="F118" s="91">
        <v>10000</v>
      </c>
      <c r="G118" s="91">
        <v>10000</v>
      </c>
      <c r="H118" s="91">
        <f>SUM(H119:H120)</f>
        <v>3392.66</v>
      </c>
      <c r="I118" s="91">
        <f t="shared" si="7"/>
        <v>33.926600000000001</v>
      </c>
    </row>
    <row r="119" spans="1:9" x14ac:dyDescent="0.25">
      <c r="A119" s="86">
        <v>3223</v>
      </c>
      <c r="B119" s="101" t="s">
        <v>119</v>
      </c>
      <c r="C119" s="102"/>
      <c r="D119" s="102"/>
      <c r="E119" s="103"/>
      <c r="F119" s="90">
        <v>0</v>
      </c>
      <c r="G119" s="90">
        <v>0</v>
      </c>
      <c r="H119" s="90">
        <v>0</v>
      </c>
      <c r="I119" s="90">
        <v>0</v>
      </c>
    </row>
    <row r="120" spans="1:9" x14ac:dyDescent="0.25">
      <c r="A120" s="86">
        <v>3236</v>
      </c>
      <c r="B120" s="101" t="s">
        <v>128</v>
      </c>
      <c r="C120" s="102"/>
      <c r="D120" s="102"/>
      <c r="E120" s="103"/>
      <c r="F120" s="90">
        <v>0</v>
      </c>
      <c r="G120" s="90">
        <v>0</v>
      </c>
      <c r="H120" s="90">
        <v>3392.66</v>
      </c>
      <c r="I120" s="90">
        <v>0</v>
      </c>
    </row>
    <row r="121" spans="1:9" ht="29.25" customHeight="1" x14ac:dyDescent="0.25">
      <c r="A121" s="80" t="s">
        <v>60</v>
      </c>
      <c r="B121" s="109" t="s">
        <v>74</v>
      </c>
      <c r="C121" s="110"/>
      <c r="D121" s="110"/>
      <c r="E121" s="111" t="s">
        <v>74</v>
      </c>
      <c r="F121" s="92">
        <f t="shared" ref="F121:G123" si="10">SUM(F122)</f>
        <v>218193</v>
      </c>
      <c r="G121" s="92">
        <f t="shared" si="10"/>
        <v>218193</v>
      </c>
      <c r="H121" s="92">
        <f t="shared" ref="H121:H122" si="11">SUM(H122)</f>
        <v>54121.47</v>
      </c>
      <c r="I121" s="92">
        <f t="shared" si="7"/>
        <v>24.804402524370627</v>
      </c>
    </row>
    <row r="122" spans="1:9" ht="36" customHeight="1" x14ac:dyDescent="0.25">
      <c r="A122" s="80" t="s">
        <v>62</v>
      </c>
      <c r="B122" s="109" t="s">
        <v>75</v>
      </c>
      <c r="C122" s="110"/>
      <c r="D122" s="110"/>
      <c r="E122" s="111" t="s">
        <v>75</v>
      </c>
      <c r="F122" s="92">
        <f t="shared" si="10"/>
        <v>218193</v>
      </c>
      <c r="G122" s="92">
        <f t="shared" si="10"/>
        <v>218193</v>
      </c>
      <c r="H122" s="92">
        <f t="shared" si="11"/>
        <v>54121.47</v>
      </c>
      <c r="I122" s="92">
        <f t="shared" si="7"/>
        <v>24.804402524370627</v>
      </c>
    </row>
    <row r="123" spans="1:9" ht="18.75" customHeight="1" x14ac:dyDescent="0.25">
      <c r="A123" s="84">
        <v>43</v>
      </c>
      <c r="B123" s="98" t="s">
        <v>201</v>
      </c>
      <c r="C123" s="99"/>
      <c r="D123" s="99"/>
      <c r="E123" s="100" t="s">
        <v>76</v>
      </c>
      <c r="F123" s="85">
        <f t="shared" si="10"/>
        <v>218193</v>
      </c>
      <c r="G123" s="85">
        <f t="shared" si="10"/>
        <v>218193</v>
      </c>
      <c r="H123" s="85">
        <f>SUM(H124)</f>
        <v>54121.47</v>
      </c>
      <c r="I123" s="85">
        <f t="shared" si="7"/>
        <v>24.804402524370627</v>
      </c>
    </row>
    <row r="124" spans="1:9" x14ac:dyDescent="0.25">
      <c r="A124" s="87">
        <v>32</v>
      </c>
      <c r="B124" s="101" t="s">
        <v>25</v>
      </c>
      <c r="C124" s="102"/>
      <c r="D124" s="102"/>
      <c r="E124" s="103" t="s">
        <v>110</v>
      </c>
      <c r="F124" s="91">
        <v>218193</v>
      </c>
      <c r="G124" s="91">
        <v>218193</v>
      </c>
      <c r="H124" s="91">
        <f>SUM(H125)</f>
        <v>54121.47</v>
      </c>
      <c r="I124" s="91">
        <f t="shared" si="7"/>
        <v>24.804402524370627</v>
      </c>
    </row>
    <row r="125" spans="1:9" x14ac:dyDescent="0.25">
      <c r="A125" s="86">
        <v>3232</v>
      </c>
      <c r="B125" s="101" t="s">
        <v>124</v>
      </c>
      <c r="C125" s="102"/>
      <c r="D125" s="102"/>
      <c r="E125" s="103"/>
      <c r="F125" s="90">
        <v>0</v>
      </c>
      <c r="G125" s="90">
        <v>0</v>
      </c>
      <c r="H125" s="90">
        <v>54121.47</v>
      </c>
      <c r="I125" s="90">
        <v>0</v>
      </c>
    </row>
    <row r="126" spans="1:9" ht="25.5" customHeight="1" x14ac:dyDescent="0.25">
      <c r="A126" s="80" t="s">
        <v>77</v>
      </c>
      <c r="B126" s="109" t="s">
        <v>78</v>
      </c>
      <c r="C126" s="110"/>
      <c r="D126" s="110"/>
      <c r="E126" s="111" t="s">
        <v>78</v>
      </c>
      <c r="F126" s="92">
        <f>SUM(F127)</f>
        <v>90160</v>
      </c>
      <c r="G126" s="92">
        <f>SUM(G127)</f>
        <v>90160</v>
      </c>
      <c r="H126" s="92">
        <f t="shared" ref="H126:H127" si="12">SUM(H127)</f>
        <v>18962.04</v>
      </c>
      <c r="I126" s="92">
        <f t="shared" si="7"/>
        <v>21.031543921916594</v>
      </c>
    </row>
    <row r="127" spans="1:9" ht="36" customHeight="1" x14ac:dyDescent="0.25">
      <c r="A127" s="80" t="s">
        <v>79</v>
      </c>
      <c r="B127" s="109" t="s">
        <v>80</v>
      </c>
      <c r="C127" s="110"/>
      <c r="D127" s="110"/>
      <c r="E127" s="111" t="s">
        <v>80</v>
      </c>
      <c r="F127" s="92">
        <f>SUM(F128)</f>
        <v>90160</v>
      </c>
      <c r="G127" s="92">
        <f>SUM(G128)</f>
        <v>90160</v>
      </c>
      <c r="H127" s="92">
        <f t="shared" si="12"/>
        <v>18962.04</v>
      </c>
      <c r="I127" s="92">
        <f t="shared" si="7"/>
        <v>21.031543921916594</v>
      </c>
    </row>
    <row r="128" spans="1:9" ht="15" customHeight="1" x14ac:dyDescent="0.25">
      <c r="A128" s="84">
        <v>43</v>
      </c>
      <c r="B128" s="98" t="s">
        <v>201</v>
      </c>
      <c r="C128" s="99"/>
      <c r="D128" s="99"/>
      <c r="E128" s="100" t="s">
        <v>76</v>
      </c>
      <c r="F128" s="85">
        <f>SUM(F129:F135)</f>
        <v>90160</v>
      </c>
      <c r="G128" s="85">
        <f>SUM(G129:G135)</f>
        <v>90160</v>
      </c>
      <c r="H128" s="85">
        <f>SUM(H129+H131)</f>
        <v>18962.04</v>
      </c>
      <c r="I128" s="85">
        <f t="shared" si="7"/>
        <v>21.031543921916594</v>
      </c>
    </row>
    <row r="129" spans="1:9" x14ac:dyDescent="0.25">
      <c r="A129" s="87">
        <v>41</v>
      </c>
      <c r="B129" s="101" t="s">
        <v>28</v>
      </c>
      <c r="C129" s="102"/>
      <c r="D129" s="102"/>
      <c r="E129" s="103"/>
      <c r="F129" s="91">
        <v>5000</v>
      </c>
      <c r="G129" s="91">
        <v>5000</v>
      </c>
      <c r="H129" s="91">
        <f>SUM(H130)</f>
        <v>1649.96</v>
      </c>
      <c r="I129" s="91">
        <f t="shared" si="7"/>
        <v>32.999200000000002</v>
      </c>
    </row>
    <row r="130" spans="1:9" x14ac:dyDescent="0.25">
      <c r="A130" s="86">
        <v>4123</v>
      </c>
      <c r="B130" s="101" t="s">
        <v>146</v>
      </c>
      <c r="C130" s="102"/>
      <c r="D130" s="102"/>
      <c r="E130" s="103" t="s">
        <v>146</v>
      </c>
      <c r="F130" s="90">
        <v>0</v>
      </c>
      <c r="G130" s="90">
        <v>0</v>
      </c>
      <c r="H130" s="90">
        <v>1649.96</v>
      </c>
      <c r="I130" s="90">
        <v>0</v>
      </c>
    </row>
    <row r="131" spans="1:9" x14ac:dyDescent="0.25">
      <c r="A131" s="87">
        <v>42</v>
      </c>
      <c r="B131" s="101" t="s">
        <v>29</v>
      </c>
      <c r="C131" s="102"/>
      <c r="D131" s="102"/>
      <c r="E131" s="103" t="s">
        <v>29</v>
      </c>
      <c r="F131" s="91">
        <v>85160</v>
      </c>
      <c r="G131" s="91">
        <v>85160</v>
      </c>
      <c r="H131" s="91">
        <f>SUM(H132:H135)</f>
        <v>17312.080000000002</v>
      </c>
      <c r="I131" s="91">
        <f t="shared" si="7"/>
        <v>20.328886801315175</v>
      </c>
    </row>
    <row r="132" spans="1:9" x14ac:dyDescent="0.25">
      <c r="A132" s="86">
        <v>4221</v>
      </c>
      <c r="B132" s="101" t="s">
        <v>148</v>
      </c>
      <c r="C132" s="102"/>
      <c r="D132" s="102"/>
      <c r="E132" s="103" t="s">
        <v>148</v>
      </c>
      <c r="F132" s="90">
        <v>0</v>
      </c>
      <c r="G132" s="90">
        <v>0</v>
      </c>
      <c r="H132" s="90">
        <v>8907.08</v>
      </c>
      <c r="I132" s="90">
        <v>0</v>
      </c>
    </row>
    <row r="133" spans="1:9" x14ac:dyDescent="0.25">
      <c r="A133" s="86">
        <v>4223</v>
      </c>
      <c r="B133" s="101" t="s">
        <v>150</v>
      </c>
      <c r="C133" s="102" t="s">
        <v>150</v>
      </c>
      <c r="D133" s="102" t="s">
        <v>150</v>
      </c>
      <c r="E133" s="103" t="s">
        <v>150</v>
      </c>
      <c r="F133" s="90">
        <v>0</v>
      </c>
      <c r="G133" s="90">
        <v>0</v>
      </c>
      <c r="H133" s="90">
        <v>0</v>
      </c>
      <c r="I133" s="90">
        <v>0</v>
      </c>
    </row>
    <row r="134" spans="1:9" x14ac:dyDescent="0.25">
      <c r="A134" s="86">
        <v>4224</v>
      </c>
      <c r="B134" s="101" t="s">
        <v>151</v>
      </c>
      <c r="C134" s="102"/>
      <c r="D134" s="102"/>
      <c r="E134" s="103" t="s">
        <v>151</v>
      </c>
      <c r="F134" s="90">
        <v>0</v>
      </c>
      <c r="G134" s="90">
        <v>0</v>
      </c>
      <c r="H134" s="90">
        <v>8405</v>
      </c>
      <c r="I134" s="90">
        <v>0</v>
      </c>
    </row>
    <row r="135" spans="1:9" x14ac:dyDescent="0.25">
      <c r="A135" s="86">
        <v>4227</v>
      </c>
      <c r="B135" s="101" t="s">
        <v>152</v>
      </c>
      <c r="C135" s="102" t="s">
        <v>152</v>
      </c>
      <c r="D135" s="102" t="s">
        <v>152</v>
      </c>
      <c r="E135" s="103" t="s">
        <v>152</v>
      </c>
      <c r="F135" s="90">
        <v>0</v>
      </c>
      <c r="G135" s="90">
        <v>0</v>
      </c>
      <c r="H135" s="90">
        <v>0</v>
      </c>
      <c r="I135" s="90">
        <v>0</v>
      </c>
    </row>
    <row r="136" spans="1:9" ht="15" customHeight="1" x14ac:dyDescent="0.25">
      <c r="A136" s="80" t="s">
        <v>81</v>
      </c>
      <c r="B136" s="109" t="s">
        <v>82</v>
      </c>
      <c r="C136" s="110"/>
      <c r="D136" s="110"/>
      <c r="E136" s="111" t="s">
        <v>82</v>
      </c>
      <c r="F136" s="92">
        <f t="shared" ref="F136:G138" si="13">SUM(F137)</f>
        <v>265445</v>
      </c>
      <c r="G136" s="92">
        <f t="shared" si="13"/>
        <v>265445</v>
      </c>
      <c r="H136" s="92">
        <f>SUM(H138)</f>
        <v>168919.92</v>
      </c>
      <c r="I136" s="92">
        <f t="shared" si="7"/>
        <v>63.63650473732789</v>
      </c>
    </row>
    <row r="137" spans="1:9" ht="15" customHeight="1" x14ac:dyDescent="0.25">
      <c r="A137" s="80" t="s">
        <v>62</v>
      </c>
      <c r="B137" s="109" t="s">
        <v>82</v>
      </c>
      <c r="C137" s="110"/>
      <c r="D137" s="110"/>
      <c r="E137" s="111" t="s">
        <v>82</v>
      </c>
      <c r="F137" s="92">
        <f t="shared" si="13"/>
        <v>265445</v>
      </c>
      <c r="G137" s="92">
        <f t="shared" si="13"/>
        <v>265445</v>
      </c>
      <c r="H137" s="92">
        <f t="shared" ref="H137" si="14">SUM(H138)</f>
        <v>168919.92</v>
      </c>
      <c r="I137" s="92">
        <f t="shared" si="7"/>
        <v>63.63650473732789</v>
      </c>
    </row>
    <row r="138" spans="1:9" ht="15" customHeight="1" x14ac:dyDescent="0.25">
      <c r="A138" s="84">
        <v>43</v>
      </c>
      <c r="B138" s="98" t="s">
        <v>201</v>
      </c>
      <c r="C138" s="99"/>
      <c r="D138" s="99"/>
      <c r="E138" s="100" t="s">
        <v>76</v>
      </c>
      <c r="F138" s="85">
        <f t="shared" si="13"/>
        <v>265445</v>
      </c>
      <c r="G138" s="85">
        <f t="shared" si="13"/>
        <v>265445</v>
      </c>
      <c r="H138" s="85">
        <f>SUM(H139)</f>
        <v>168919.92</v>
      </c>
      <c r="I138" s="85">
        <f t="shared" si="7"/>
        <v>63.63650473732789</v>
      </c>
    </row>
    <row r="139" spans="1:9" x14ac:dyDescent="0.25">
      <c r="A139" s="87">
        <v>54</v>
      </c>
      <c r="B139" s="101" t="s">
        <v>56</v>
      </c>
      <c r="C139" s="102" t="s">
        <v>56</v>
      </c>
      <c r="D139" s="102" t="s">
        <v>56</v>
      </c>
      <c r="E139" s="103" t="s">
        <v>56</v>
      </c>
      <c r="F139" s="91">
        <v>265445</v>
      </c>
      <c r="G139" s="91">
        <v>265445</v>
      </c>
      <c r="H139" s="91">
        <f>SUM(H140)</f>
        <v>168919.92</v>
      </c>
      <c r="I139" s="91">
        <f t="shared" si="7"/>
        <v>63.63650473732789</v>
      </c>
    </row>
    <row r="140" spans="1:9" ht="32.25" customHeight="1" x14ac:dyDescent="0.25">
      <c r="A140" s="86">
        <v>5443</v>
      </c>
      <c r="B140" s="101" t="s">
        <v>155</v>
      </c>
      <c r="C140" s="102" t="s">
        <v>155</v>
      </c>
      <c r="D140" s="102" t="s">
        <v>155</v>
      </c>
      <c r="E140" s="103" t="s">
        <v>155</v>
      </c>
      <c r="F140" s="90">
        <v>0</v>
      </c>
      <c r="G140" s="90">
        <v>0</v>
      </c>
      <c r="H140" s="90">
        <v>168919.92</v>
      </c>
      <c r="I140" s="90">
        <v>0</v>
      </c>
    </row>
    <row r="141" spans="1:9" ht="30" customHeight="1" x14ac:dyDescent="0.25">
      <c r="A141" s="80" t="s">
        <v>60</v>
      </c>
      <c r="B141" s="109" t="s">
        <v>157</v>
      </c>
      <c r="C141" s="110"/>
      <c r="D141" s="110"/>
      <c r="E141" s="111" t="s">
        <v>157</v>
      </c>
      <c r="F141" s="92">
        <f>SUM(F142)</f>
        <v>280000</v>
      </c>
      <c r="G141" s="92">
        <f>SUM(G142)</f>
        <v>280000</v>
      </c>
      <c r="H141" s="92">
        <f>SUM(H143)</f>
        <v>59282.7</v>
      </c>
      <c r="I141" s="92">
        <f t="shared" ref="I141" si="15">SUM(H141/G141)*100</f>
        <v>21.172392857142857</v>
      </c>
    </row>
    <row r="142" spans="1:9" ht="38.25" customHeight="1" x14ac:dyDescent="0.25">
      <c r="A142" s="80" t="s">
        <v>83</v>
      </c>
      <c r="B142" s="109" t="s">
        <v>84</v>
      </c>
      <c r="C142" s="110"/>
      <c r="D142" s="110"/>
      <c r="E142" s="111" t="s">
        <v>84</v>
      </c>
      <c r="F142" s="92">
        <f t="shared" ref="F142:H142" si="16">SUM(F143)</f>
        <v>280000</v>
      </c>
      <c r="G142" s="92">
        <f t="shared" si="16"/>
        <v>280000</v>
      </c>
      <c r="H142" s="92">
        <f t="shared" si="16"/>
        <v>59282.7</v>
      </c>
      <c r="I142" s="92">
        <f t="shared" si="7"/>
        <v>21.172392857142857</v>
      </c>
    </row>
    <row r="143" spans="1:9" ht="15" customHeight="1" x14ac:dyDescent="0.25">
      <c r="A143" s="84">
        <v>11</v>
      </c>
      <c r="B143" s="98" t="s">
        <v>69</v>
      </c>
      <c r="C143" s="99"/>
      <c r="D143" s="99"/>
      <c r="E143" s="100" t="s">
        <v>69</v>
      </c>
      <c r="F143" s="85">
        <f>SUM(F144+F147)</f>
        <v>280000</v>
      </c>
      <c r="G143" s="85">
        <f>SUM(G144+G147)</f>
        <v>280000</v>
      </c>
      <c r="H143" s="85">
        <f>SUM(H144+H147)</f>
        <v>59282.7</v>
      </c>
      <c r="I143" s="85">
        <f t="shared" si="7"/>
        <v>21.172392857142857</v>
      </c>
    </row>
    <row r="144" spans="1:9" ht="15" customHeight="1" x14ac:dyDescent="0.25">
      <c r="A144" s="87">
        <v>32</v>
      </c>
      <c r="B144" s="101" t="s">
        <v>25</v>
      </c>
      <c r="C144" s="102">
        <v>0</v>
      </c>
      <c r="D144" s="102">
        <v>0</v>
      </c>
      <c r="E144" s="103">
        <v>85000</v>
      </c>
      <c r="F144" s="91">
        <v>60000</v>
      </c>
      <c r="G144" s="91">
        <v>60000</v>
      </c>
      <c r="H144" s="91">
        <f>SUM(H145:H146)</f>
        <v>9249.89</v>
      </c>
      <c r="I144" s="91">
        <f t="shared" si="7"/>
        <v>15.416483333333334</v>
      </c>
    </row>
    <row r="145" spans="1:9" x14ac:dyDescent="0.25">
      <c r="A145" s="86">
        <v>3233</v>
      </c>
      <c r="B145" s="101" t="s">
        <v>125</v>
      </c>
      <c r="C145" s="102"/>
      <c r="D145" s="102"/>
      <c r="E145" s="103"/>
      <c r="F145" s="90">
        <v>0</v>
      </c>
      <c r="G145" s="90">
        <v>0</v>
      </c>
      <c r="H145" s="90">
        <v>6340.03</v>
      </c>
      <c r="I145" s="90">
        <v>0</v>
      </c>
    </row>
    <row r="146" spans="1:9" x14ac:dyDescent="0.25">
      <c r="A146" s="86">
        <v>3237</v>
      </c>
      <c r="B146" s="101" t="s">
        <v>129</v>
      </c>
      <c r="C146" s="102"/>
      <c r="D146" s="102"/>
      <c r="E146" s="103" t="s">
        <v>128</v>
      </c>
      <c r="F146" s="90">
        <v>0</v>
      </c>
      <c r="G146" s="90">
        <v>0</v>
      </c>
      <c r="H146" s="90">
        <v>2909.86</v>
      </c>
      <c r="I146" s="90">
        <v>0</v>
      </c>
    </row>
    <row r="147" spans="1:9" ht="20.25" customHeight="1" x14ac:dyDescent="0.25">
      <c r="A147" s="87">
        <v>45</v>
      </c>
      <c r="B147" s="101" t="s">
        <v>30</v>
      </c>
      <c r="C147" s="102"/>
      <c r="D147" s="102"/>
      <c r="E147" s="103"/>
      <c r="F147" s="91">
        <v>220000</v>
      </c>
      <c r="G147" s="91">
        <v>220000</v>
      </c>
      <c r="H147" s="91">
        <f>SUM(H148)</f>
        <v>50032.81</v>
      </c>
      <c r="I147" s="91">
        <f t="shared" si="7"/>
        <v>22.742186363636364</v>
      </c>
    </row>
    <row r="148" spans="1:9" x14ac:dyDescent="0.25">
      <c r="A148" s="86">
        <v>4511</v>
      </c>
      <c r="B148" s="101" t="s">
        <v>153</v>
      </c>
      <c r="C148" s="102"/>
      <c r="D148" s="102"/>
      <c r="E148" s="103" t="s">
        <v>153</v>
      </c>
      <c r="F148" s="90">
        <v>0</v>
      </c>
      <c r="G148" s="90">
        <v>0</v>
      </c>
      <c r="H148" s="90">
        <v>50032.81</v>
      </c>
      <c r="I148" s="90">
        <v>0</v>
      </c>
    </row>
    <row r="149" spans="1:9" x14ac:dyDescent="0.25">
      <c r="A149" s="86">
        <v>4521</v>
      </c>
      <c r="B149" s="101" t="s">
        <v>166</v>
      </c>
      <c r="C149" s="102"/>
      <c r="D149" s="102"/>
      <c r="E149" s="103"/>
      <c r="F149" s="90">
        <v>0</v>
      </c>
      <c r="G149" s="90">
        <v>0</v>
      </c>
      <c r="H149" s="90">
        <v>0</v>
      </c>
      <c r="I149" s="90">
        <v>0</v>
      </c>
    </row>
    <row r="150" spans="1:9" x14ac:dyDescent="0.25">
      <c r="A150" s="80" t="s">
        <v>77</v>
      </c>
      <c r="B150" s="109" t="s">
        <v>207</v>
      </c>
      <c r="C150" s="110">
        <f>SUM(C151)</f>
        <v>0</v>
      </c>
      <c r="D150" s="110">
        <f t="shared" ref="D150:G151" si="17">SUM(D151)</f>
        <v>0</v>
      </c>
      <c r="E150" s="111">
        <f t="shared" si="17"/>
        <v>0</v>
      </c>
      <c r="F150" s="92">
        <f t="shared" si="17"/>
        <v>155000</v>
      </c>
      <c r="G150" s="92">
        <f t="shared" si="17"/>
        <v>155000</v>
      </c>
      <c r="H150" s="92">
        <f>SUM(H151)</f>
        <v>137162.04999999999</v>
      </c>
      <c r="I150" s="92">
        <f>SUM(H150/G150)*100</f>
        <v>88.491645161290307</v>
      </c>
    </row>
    <row r="151" spans="1:9" ht="30" x14ac:dyDescent="0.25">
      <c r="A151" s="80" t="s">
        <v>208</v>
      </c>
      <c r="B151" s="109" t="s">
        <v>209</v>
      </c>
      <c r="C151" s="110">
        <f>SUM(C152)</f>
        <v>0</v>
      </c>
      <c r="D151" s="110">
        <f t="shared" si="17"/>
        <v>0</v>
      </c>
      <c r="E151" s="111">
        <f t="shared" si="17"/>
        <v>0</v>
      </c>
      <c r="F151" s="92">
        <f t="shared" si="17"/>
        <v>155000</v>
      </c>
      <c r="G151" s="92">
        <f t="shared" si="17"/>
        <v>155000</v>
      </c>
      <c r="H151" s="92">
        <f>SUM(H152)</f>
        <v>137162.04999999999</v>
      </c>
      <c r="I151" s="92">
        <f t="shared" ref="I151:I155" si="18">SUM(H151/G151)*100</f>
        <v>88.491645161290307</v>
      </c>
    </row>
    <row r="152" spans="1:9" ht="15" customHeight="1" x14ac:dyDescent="0.25">
      <c r="A152" s="84">
        <v>11</v>
      </c>
      <c r="B152" s="98" t="s">
        <v>69</v>
      </c>
      <c r="C152" s="99"/>
      <c r="D152" s="99"/>
      <c r="E152" s="100" t="s">
        <v>69</v>
      </c>
      <c r="F152" s="85">
        <f>SUM(F153+F155)</f>
        <v>155000</v>
      </c>
      <c r="G152" s="85">
        <f>SUM(G153+G155)</f>
        <v>155000</v>
      </c>
      <c r="H152" s="85">
        <f>SUM(H153+H155)</f>
        <v>137162.04999999999</v>
      </c>
      <c r="I152" s="85">
        <f t="shared" si="18"/>
        <v>88.491645161290307</v>
      </c>
    </row>
    <row r="153" spans="1:9" ht="15" customHeight="1" x14ac:dyDescent="0.25">
      <c r="A153" s="83">
        <v>31</v>
      </c>
      <c r="B153" s="98" t="s">
        <v>24</v>
      </c>
      <c r="C153" s="99">
        <v>0</v>
      </c>
      <c r="D153" s="99">
        <v>0</v>
      </c>
      <c r="E153" s="100">
        <v>70000</v>
      </c>
      <c r="F153" s="91">
        <v>70000</v>
      </c>
      <c r="G153" s="91">
        <v>70000</v>
      </c>
      <c r="H153" s="91">
        <f>SUM(H154)</f>
        <v>70000</v>
      </c>
      <c r="I153" s="91">
        <f t="shared" si="18"/>
        <v>100</v>
      </c>
    </row>
    <row r="154" spans="1:9" x14ac:dyDescent="0.25">
      <c r="A154" s="86">
        <v>3111</v>
      </c>
      <c r="B154" s="101" t="s">
        <v>107</v>
      </c>
      <c r="C154" s="102"/>
      <c r="D154" s="102"/>
      <c r="E154" s="103"/>
      <c r="F154" s="90">
        <v>0</v>
      </c>
      <c r="G154" s="90">
        <v>0</v>
      </c>
      <c r="H154" s="90">
        <v>70000</v>
      </c>
      <c r="I154" s="90">
        <v>0</v>
      </c>
    </row>
    <row r="155" spans="1:9" x14ac:dyDescent="0.25">
      <c r="A155" s="83">
        <v>32</v>
      </c>
      <c r="B155" s="98" t="s">
        <v>25</v>
      </c>
      <c r="C155" s="99">
        <v>0</v>
      </c>
      <c r="D155" s="99">
        <v>0</v>
      </c>
      <c r="E155" s="100">
        <v>85000</v>
      </c>
      <c r="F155" s="91">
        <v>85000</v>
      </c>
      <c r="G155" s="91">
        <v>85000</v>
      </c>
      <c r="H155" s="91">
        <f>SUM(H156:H157)</f>
        <v>67162.05</v>
      </c>
      <c r="I155" s="91">
        <f t="shared" si="18"/>
        <v>79.014176470588239</v>
      </c>
    </row>
    <row r="156" spans="1:9" x14ac:dyDescent="0.25">
      <c r="A156" s="86">
        <v>3223</v>
      </c>
      <c r="B156" s="101" t="s">
        <v>119</v>
      </c>
      <c r="C156" s="102"/>
      <c r="D156" s="102"/>
      <c r="E156" s="103"/>
      <c r="F156" s="90">
        <v>0</v>
      </c>
      <c r="G156" s="90">
        <v>0</v>
      </c>
      <c r="H156" s="90">
        <v>50000</v>
      </c>
      <c r="I156" s="90">
        <v>0</v>
      </c>
    </row>
    <row r="157" spans="1:9" x14ac:dyDescent="0.25">
      <c r="A157" s="86">
        <v>3232</v>
      </c>
      <c r="B157" s="101" t="s">
        <v>124</v>
      </c>
      <c r="C157" s="102"/>
      <c r="D157" s="102"/>
      <c r="E157" s="103"/>
      <c r="F157" s="90">
        <v>0</v>
      </c>
      <c r="G157" s="90">
        <v>0</v>
      </c>
      <c r="H157" s="90">
        <v>17162.05</v>
      </c>
      <c r="I157" s="90">
        <v>0</v>
      </c>
    </row>
  </sheetData>
  <mergeCells count="155">
    <mergeCell ref="A4:E4"/>
    <mergeCell ref="A5:E5"/>
    <mergeCell ref="B53:E53"/>
    <mergeCell ref="B108:E108"/>
    <mergeCell ref="B157:E157"/>
    <mergeCell ref="B144:E144"/>
    <mergeCell ref="B146:E146"/>
    <mergeCell ref="B147:E147"/>
    <mergeCell ref="B148:E148"/>
    <mergeCell ref="B145:E145"/>
    <mergeCell ref="B149:E149"/>
    <mergeCell ref="B156:E156"/>
    <mergeCell ref="B153:E153"/>
    <mergeCell ref="B155:E155"/>
    <mergeCell ref="B154:E154"/>
    <mergeCell ref="B139:E139"/>
    <mergeCell ref="B140:E140"/>
    <mergeCell ref="B129:E129"/>
    <mergeCell ref="B130:E130"/>
    <mergeCell ref="B131:E131"/>
    <mergeCell ref="B132:E132"/>
    <mergeCell ref="B134:E134"/>
    <mergeCell ref="B135:E135"/>
    <mergeCell ref="B133:E133"/>
    <mergeCell ref="B124:E124"/>
    <mergeCell ref="B125:E125"/>
    <mergeCell ref="B142:E142"/>
    <mergeCell ref="B143:E143"/>
    <mergeCell ref="B150:E150"/>
    <mergeCell ref="B151:E151"/>
    <mergeCell ref="B152:E152"/>
    <mergeCell ref="B126:E126"/>
    <mergeCell ref="B127:E127"/>
    <mergeCell ref="B136:E136"/>
    <mergeCell ref="B137:E137"/>
    <mergeCell ref="B141:E141"/>
    <mergeCell ref="B119:E119"/>
    <mergeCell ref="B120:E120"/>
    <mergeCell ref="B121:E121"/>
    <mergeCell ref="B122:E122"/>
    <mergeCell ref="B123:E123"/>
    <mergeCell ref="B113:E113"/>
    <mergeCell ref="B115:E115"/>
    <mergeCell ref="B116:E116"/>
    <mergeCell ref="B117:E117"/>
    <mergeCell ref="B118:E118"/>
    <mergeCell ref="B114:E114"/>
    <mergeCell ref="B112:E112"/>
    <mergeCell ref="B107:E107"/>
    <mergeCell ref="B106:E106"/>
    <mergeCell ref="B109:E109"/>
    <mergeCell ref="B111:E111"/>
    <mergeCell ref="B102:E102"/>
    <mergeCell ref="B103:E103"/>
    <mergeCell ref="B104:E104"/>
    <mergeCell ref="B105:E105"/>
    <mergeCell ref="B110:E110"/>
    <mergeCell ref="B97:E97"/>
    <mergeCell ref="B98:E98"/>
    <mergeCell ref="B99:E99"/>
    <mergeCell ref="B100:E100"/>
    <mergeCell ref="B101:E101"/>
    <mergeCell ref="B96:E96"/>
    <mergeCell ref="B90:E90"/>
    <mergeCell ref="B93:E93"/>
    <mergeCell ref="B94:E94"/>
    <mergeCell ref="B95:E95"/>
    <mergeCell ref="B92:E92"/>
    <mergeCell ref="B91:E91"/>
    <mergeCell ref="B87:E87"/>
    <mergeCell ref="B85:E85"/>
    <mergeCell ref="B86:E86"/>
    <mergeCell ref="B88:E88"/>
    <mergeCell ref="B89:E89"/>
    <mergeCell ref="B80:E80"/>
    <mergeCell ref="B81:E81"/>
    <mergeCell ref="B82:E82"/>
    <mergeCell ref="B83:E83"/>
    <mergeCell ref="B84:E84"/>
    <mergeCell ref="B78:E78"/>
    <mergeCell ref="B79:E79"/>
    <mergeCell ref="B72:E72"/>
    <mergeCell ref="B73:E73"/>
    <mergeCell ref="B74:E74"/>
    <mergeCell ref="B67:E67"/>
    <mergeCell ref="B68:E68"/>
    <mergeCell ref="B69:E69"/>
    <mergeCell ref="B70:E70"/>
    <mergeCell ref="B71:E71"/>
    <mergeCell ref="B66:E66"/>
    <mergeCell ref="B58:E58"/>
    <mergeCell ref="B59:E59"/>
    <mergeCell ref="B60:E60"/>
    <mergeCell ref="B61:E61"/>
    <mergeCell ref="B62:E62"/>
    <mergeCell ref="B75:E75"/>
    <mergeCell ref="B76:E76"/>
    <mergeCell ref="B77:E77"/>
    <mergeCell ref="B37:E37"/>
    <mergeCell ref="B38:E38"/>
    <mergeCell ref="B39:E39"/>
    <mergeCell ref="B40:E40"/>
    <mergeCell ref="B31:E31"/>
    <mergeCell ref="B32:E32"/>
    <mergeCell ref="B63:E63"/>
    <mergeCell ref="B64:E64"/>
    <mergeCell ref="B65:E65"/>
    <mergeCell ref="B30:E30"/>
    <mergeCell ref="B21:E21"/>
    <mergeCell ref="B22:E22"/>
    <mergeCell ref="B23:E23"/>
    <mergeCell ref="B24:E24"/>
    <mergeCell ref="B25:E25"/>
    <mergeCell ref="B19:E19"/>
    <mergeCell ref="B56:E56"/>
    <mergeCell ref="B57:E57"/>
    <mergeCell ref="B50:E50"/>
    <mergeCell ref="B51:E51"/>
    <mergeCell ref="B52:E52"/>
    <mergeCell ref="B54:E54"/>
    <mergeCell ref="B55:E55"/>
    <mergeCell ref="B45:E45"/>
    <mergeCell ref="B46:E46"/>
    <mergeCell ref="B47:E47"/>
    <mergeCell ref="B48:E48"/>
    <mergeCell ref="B49:E49"/>
    <mergeCell ref="B41:E41"/>
    <mergeCell ref="B42:E42"/>
    <mergeCell ref="B43:E43"/>
    <mergeCell ref="B44:E44"/>
    <mergeCell ref="B36:E36"/>
    <mergeCell ref="B18:E18"/>
    <mergeCell ref="B20:E20"/>
    <mergeCell ref="B2:I2"/>
    <mergeCell ref="B8:E8"/>
    <mergeCell ref="B9:E9"/>
    <mergeCell ref="B10:E10"/>
    <mergeCell ref="B128:E128"/>
    <mergeCell ref="B138:E138"/>
    <mergeCell ref="B16:E16"/>
    <mergeCell ref="B6:E6"/>
    <mergeCell ref="B7:E7"/>
    <mergeCell ref="B11:E11"/>
    <mergeCell ref="B12:E12"/>
    <mergeCell ref="B13:E13"/>
    <mergeCell ref="B14:E14"/>
    <mergeCell ref="B15:E15"/>
    <mergeCell ref="B17:E17"/>
    <mergeCell ref="B33:E33"/>
    <mergeCell ref="B34:E34"/>
    <mergeCell ref="B35:E35"/>
    <mergeCell ref="B26:E26"/>
    <mergeCell ref="B27:E27"/>
    <mergeCell ref="B28:E28"/>
    <mergeCell ref="B29:E29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petra.socan@naftalan.hr</cp:lastModifiedBy>
  <cp:revision/>
  <cp:lastPrinted>2026-07-20T09:27:18Z</cp:lastPrinted>
  <dcterms:created xsi:type="dcterms:W3CDTF">2022-08-12T12:51:27Z</dcterms:created>
  <dcterms:modified xsi:type="dcterms:W3CDTF">2026-07-23T10:35:30Z</dcterms:modified>
  <cp:category/>
  <cp:contentStatus/>
</cp:coreProperties>
</file>