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PETRA\PLAN\IZVRŠENJE 2025\"/>
    </mc:Choice>
  </mc:AlternateContent>
  <xr:revisionPtr revIDLastSave="0" documentId="13_ncr:1_{F2B6427B-AF17-4062-9665-7F17F1A2A4EA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SAŽETAK" sheetId="10" r:id="rId1"/>
    <sheet name=" Račun prihoda i rashoda" sheetId="3" r:id="rId2"/>
    <sheet name="Prihodi i rashodi po izvorima" sheetId="8" r:id="rId3"/>
    <sheet name="Rashodi prema funkcijskoj kl" sheetId="5" r:id="rId4"/>
    <sheet name="Račun financiranja" sheetId="6" r:id="rId5"/>
    <sheet name="Račun financiranja po izvorima" sheetId="9" r:id="rId6"/>
    <sheet name="POSEBNI DIO" sheetId="7" r:id="rId7"/>
  </sheets>
  <definedNames>
    <definedName name="_xlnm.Print_Area" localSheetId="6">'POSEBNI DIO'!$A$1:$H$133</definedName>
    <definedName name="_xlnm.Print_Area" localSheetId="2">'Prihodi i rashodi po izvorima'!$A$1:$G$50</definedName>
    <definedName name="_xlnm.Print_Area" localSheetId="3">'Rashodi prema funkcijskoj kl'!$A$1:$G$17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7" l="1"/>
  <c r="C11" i="8"/>
  <c r="D11" i="8"/>
  <c r="E11" i="8"/>
  <c r="B11" i="8"/>
  <c r="C23" i="8"/>
  <c r="D23" i="8"/>
  <c r="E23" i="8"/>
  <c r="F23" i="8"/>
  <c r="G23" i="8"/>
  <c r="B23" i="8"/>
  <c r="G15" i="7" l="1"/>
  <c r="G18" i="7"/>
  <c r="G40" i="7"/>
  <c r="F13" i="7"/>
  <c r="F14" i="7"/>
  <c r="G8" i="7"/>
  <c r="G10" i="7"/>
  <c r="G11" i="7"/>
  <c r="F8" i="7"/>
  <c r="F10" i="7"/>
  <c r="F11" i="7"/>
  <c r="E8" i="7"/>
  <c r="E10" i="7"/>
  <c r="E11" i="7"/>
  <c r="G85" i="7"/>
  <c r="G48" i="7"/>
  <c r="H98" i="7"/>
  <c r="G100" i="7"/>
  <c r="H100" i="7" s="1"/>
  <c r="G90" i="7"/>
  <c r="E38" i="7"/>
  <c r="F38" i="7"/>
  <c r="G38" i="7"/>
  <c r="E44" i="8" l="1"/>
  <c r="G45" i="8"/>
  <c r="G46" i="8"/>
  <c r="G21" i="8"/>
  <c r="K33" i="10" l="1"/>
  <c r="D57" i="3" l="1"/>
  <c r="E57" i="3"/>
  <c r="F57" i="3"/>
  <c r="G57" i="3"/>
  <c r="I117" i="3"/>
  <c r="I118" i="3"/>
  <c r="G117" i="3"/>
  <c r="I112" i="3"/>
  <c r="G112" i="3"/>
  <c r="E47" i="3"/>
  <c r="F47" i="3"/>
  <c r="D47" i="3"/>
  <c r="D98" i="3"/>
  <c r="E98" i="3"/>
  <c r="F98" i="3"/>
  <c r="D99" i="3"/>
  <c r="E99" i="3"/>
  <c r="F99" i="3"/>
  <c r="G98" i="3"/>
  <c r="G99" i="3"/>
  <c r="H81" i="3"/>
  <c r="I82" i="3"/>
  <c r="G81" i="3"/>
  <c r="I68" i="3"/>
  <c r="C15" i="5" l="1"/>
  <c r="D15" i="5"/>
  <c r="B15" i="5"/>
  <c r="G23" i="10"/>
  <c r="B47" i="8" l="1"/>
  <c r="F130" i="7" l="1"/>
  <c r="F129" i="7" s="1"/>
  <c r="F128" i="7" s="1"/>
  <c r="F125" i="7"/>
  <c r="F124" i="7" s="1"/>
  <c r="F123" i="7" s="1"/>
  <c r="F115" i="7"/>
  <c r="F114" i="7" s="1"/>
  <c r="F113" i="7" s="1"/>
  <c r="F110" i="7"/>
  <c r="F109" i="7" s="1"/>
  <c r="F108" i="7" s="1"/>
  <c r="F104" i="7"/>
  <c r="F103" i="7" s="1"/>
  <c r="F102" i="7" s="1"/>
  <c r="F95" i="7"/>
  <c r="F94" i="7" s="1"/>
  <c r="F92" i="7"/>
  <c r="F12" i="7" s="1"/>
  <c r="F89" i="7"/>
  <c r="F53" i="7"/>
  <c r="F50" i="7"/>
  <c r="F46" i="7"/>
  <c r="F15" i="7" s="1"/>
  <c r="E130" i="7"/>
  <c r="G132" i="7"/>
  <c r="E95" i="7"/>
  <c r="E94" i="7" s="1"/>
  <c r="H132" i="7" l="1"/>
  <c r="G131" i="7"/>
  <c r="F9" i="7"/>
  <c r="F7" i="7"/>
  <c r="D16" i="5"/>
  <c r="D13" i="5"/>
  <c r="D12" i="5" s="1"/>
  <c r="D25" i="8" l="1"/>
  <c r="D20" i="8"/>
  <c r="D16" i="8"/>
  <c r="D14" i="8"/>
  <c r="D12" i="8"/>
  <c r="D49" i="8"/>
  <c r="D47" i="8"/>
  <c r="D44" i="8"/>
  <c r="D39" i="8"/>
  <c r="D36" i="8"/>
  <c r="D34" i="8"/>
  <c r="D33" i="8" l="1"/>
  <c r="F117" i="3"/>
  <c r="F115" i="3"/>
  <c r="F112" i="3"/>
  <c r="F106" i="3"/>
  <c r="F105" i="3" s="1"/>
  <c r="F103" i="3"/>
  <c r="F102" i="3" s="1"/>
  <c r="F93" i="3"/>
  <c r="F91" i="3"/>
  <c r="F83" i="3"/>
  <c r="F81" i="3"/>
  <c r="I81" i="3" s="1"/>
  <c r="F79" i="3"/>
  <c r="F69" i="3"/>
  <c r="F62" i="3"/>
  <c r="F58" i="3"/>
  <c r="F54" i="3"/>
  <c r="F52" i="3"/>
  <c r="F49" i="3"/>
  <c r="E62" i="3"/>
  <c r="F114" i="3" l="1"/>
  <c r="F101" i="3" s="1"/>
  <c r="F90" i="3"/>
  <c r="F48" i="3"/>
  <c r="E117" i="3"/>
  <c r="D117" i="3"/>
  <c r="E112" i="3"/>
  <c r="D112" i="3"/>
  <c r="E81" i="3"/>
  <c r="D81" i="3"/>
  <c r="F14" i="3"/>
  <c r="F13" i="3" s="1"/>
  <c r="E14" i="3"/>
  <c r="E13" i="3" s="1"/>
  <c r="E53" i="7"/>
  <c r="C13" i="5"/>
  <c r="K22" i="10" l="1"/>
  <c r="J22" i="10"/>
  <c r="K10" i="10"/>
  <c r="K13" i="10"/>
  <c r="K14" i="10"/>
  <c r="J10" i="10"/>
  <c r="J13" i="10"/>
  <c r="J14" i="10"/>
  <c r="I50" i="3"/>
  <c r="I51" i="3"/>
  <c r="I53" i="3"/>
  <c r="I55" i="3"/>
  <c r="I56" i="3"/>
  <c r="I59" i="3"/>
  <c r="I60" i="3"/>
  <c r="I61" i="3"/>
  <c r="I63" i="3"/>
  <c r="I64" i="3"/>
  <c r="I65" i="3"/>
  <c r="I66" i="3"/>
  <c r="I67" i="3"/>
  <c r="I70" i="3"/>
  <c r="I71" i="3"/>
  <c r="I72" i="3"/>
  <c r="I73" i="3"/>
  <c r="I74" i="3"/>
  <c r="I75" i="3"/>
  <c r="I76" i="3"/>
  <c r="I77" i="3"/>
  <c r="I78" i="3"/>
  <c r="I80" i="3"/>
  <c r="I84" i="3"/>
  <c r="I85" i="3"/>
  <c r="I86" i="3"/>
  <c r="I87" i="3"/>
  <c r="I88" i="3"/>
  <c r="I89" i="3"/>
  <c r="I92" i="3"/>
  <c r="I94" i="3"/>
  <c r="I96" i="3"/>
  <c r="I97" i="3"/>
  <c r="I104" i="3"/>
  <c r="I107" i="3"/>
  <c r="I110" i="3"/>
  <c r="I111" i="3"/>
  <c r="I116" i="3"/>
  <c r="H50" i="3"/>
  <c r="H51" i="3"/>
  <c r="H53" i="3"/>
  <c r="H56" i="3"/>
  <c r="H59" i="3"/>
  <c r="H60" i="3"/>
  <c r="H61" i="3"/>
  <c r="H63" i="3"/>
  <c r="H64" i="3"/>
  <c r="H65" i="3"/>
  <c r="H66" i="3"/>
  <c r="H67" i="3"/>
  <c r="H70" i="3"/>
  <c r="H71" i="3"/>
  <c r="H72" i="3"/>
  <c r="H73" i="3"/>
  <c r="H74" i="3"/>
  <c r="H75" i="3"/>
  <c r="H76" i="3"/>
  <c r="H77" i="3"/>
  <c r="H78" i="3"/>
  <c r="H80" i="3"/>
  <c r="H84" i="3"/>
  <c r="H85" i="3"/>
  <c r="H86" i="3"/>
  <c r="H87" i="3"/>
  <c r="H88" i="3"/>
  <c r="H89" i="3"/>
  <c r="H92" i="3"/>
  <c r="H94" i="3"/>
  <c r="H96" i="3"/>
  <c r="H97" i="3"/>
  <c r="H104" i="3"/>
  <c r="H107" i="3"/>
  <c r="H108" i="3"/>
  <c r="H110" i="3"/>
  <c r="H111" i="3"/>
  <c r="H116" i="3"/>
  <c r="G83" i="3"/>
  <c r="G69" i="3"/>
  <c r="G62" i="3"/>
  <c r="G58" i="3"/>
  <c r="G106" i="3"/>
  <c r="I15" i="3"/>
  <c r="I19" i="3"/>
  <c r="I25" i="3"/>
  <c r="I28" i="3"/>
  <c r="I33" i="3"/>
  <c r="I34" i="3"/>
  <c r="I35" i="3"/>
  <c r="I37" i="3"/>
  <c r="H25" i="3"/>
  <c r="H28" i="3"/>
  <c r="H30" i="3"/>
  <c r="H33" i="3"/>
  <c r="H34" i="3"/>
  <c r="H35" i="3"/>
  <c r="H37" i="3"/>
  <c r="G14" i="3"/>
  <c r="G13" i="3" s="1"/>
  <c r="G18" i="3"/>
  <c r="G17" i="3" s="1"/>
  <c r="G24" i="3"/>
  <c r="G23" i="3" s="1"/>
  <c r="G27" i="3"/>
  <c r="G29" i="3"/>
  <c r="G32" i="3"/>
  <c r="G36" i="3"/>
  <c r="G39" i="3"/>
  <c r="G38" i="3" s="1"/>
  <c r="G35" i="8"/>
  <c r="G37" i="8"/>
  <c r="G38" i="8"/>
  <c r="G40" i="8"/>
  <c r="G41" i="8"/>
  <c r="G42" i="8"/>
  <c r="F35" i="8"/>
  <c r="F37" i="8"/>
  <c r="F40" i="8"/>
  <c r="F41" i="8"/>
  <c r="F42" i="8"/>
  <c r="E39" i="8"/>
  <c r="E49" i="8"/>
  <c r="E47" i="8"/>
  <c r="E36" i="8"/>
  <c r="E34" i="8"/>
  <c r="G13" i="8"/>
  <c r="G15" i="8"/>
  <c r="G17" i="8"/>
  <c r="G18" i="8"/>
  <c r="G19" i="8"/>
  <c r="F13" i="8"/>
  <c r="F15" i="8"/>
  <c r="F17" i="8"/>
  <c r="F18" i="8"/>
  <c r="F19" i="8"/>
  <c r="E20" i="8"/>
  <c r="G20" i="8" s="1"/>
  <c r="E12" i="8"/>
  <c r="E14" i="8"/>
  <c r="E16" i="8"/>
  <c r="E25" i="8"/>
  <c r="G14" i="5"/>
  <c r="G17" i="5"/>
  <c r="F17" i="5"/>
  <c r="E16" i="5"/>
  <c r="E13" i="5"/>
  <c r="G13" i="5" s="1"/>
  <c r="I14" i="6"/>
  <c r="I15" i="6"/>
  <c r="H15" i="6"/>
  <c r="G14" i="6"/>
  <c r="G13" i="6" s="1"/>
  <c r="I13" i="6" s="1"/>
  <c r="G14" i="9"/>
  <c r="F15" i="9"/>
  <c r="G15" i="9"/>
  <c r="G17" i="9"/>
  <c r="E9" i="9"/>
  <c r="E10" i="9"/>
  <c r="E14" i="9"/>
  <c r="E16" i="9"/>
  <c r="E13" i="9" s="1"/>
  <c r="G13" i="9" s="1"/>
  <c r="E129" i="7"/>
  <c r="E128" i="7" s="1"/>
  <c r="G130" i="7"/>
  <c r="G128" i="7" s="1"/>
  <c r="H133" i="7"/>
  <c r="E33" i="8" l="1"/>
  <c r="G16" i="5"/>
  <c r="E15" i="5"/>
  <c r="G16" i="9"/>
  <c r="E12" i="5"/>
  <c r="G12" i="5" s="1"/>
  <c r="G26" i="3"/>
  <c r="G31" i="3"/>
  <c r="G12" i="3"/>
  <c r="G105" i="3"/>
  <c r="H128" i="7"/>
  <c r="H131" i="7"/>
  <c r="H130" i="7"/>
  <c r="G129" i="7"/>
  <c r="H129" i="7" s="1"/>
  <c r="E11" i="5" l="1"/>
  <c r="G11" i="3"/>
  <c r="G105" i="7"/>
  <c r="G104" i="7" s="1"/>
  <c r="G111" i="7"/>
  <c r="G110" i="7" s="1"/>
  <c r="G118" i="7"/>
  <c r="G116" i="7"/>
  <c r="G126" i="7"/>
  <c r="G125" i="7" s="1"/>
  <c r="G96" i="7"/>
  <c r="G92" i="7"/>
  <c r="G83" i="7"/>
  <c r="G81" i="7"/>
  <c r="G60" i="7"/>
  <c r="G54" i="7"/>
  <c r="G51" i="7"/>
  <c r="G50" i="7" s="1"/>
  <c r="G33" i="7"/>
  <c r="G16" i="7"/>
  <c r="E125" i="7"/>
  <c r="E115" i="7"/>
  <c r="E110" i="7"/>
  <c r="E104" i="7"/>
  <c r="E92" i="7"/>
  <c r="E89" i="7"/>
  <c r="E50" i="7"/>
  <c r="H96" i="7" l="1"/>
  <c r="G95" i="7"/>
  <c r="G115" i="7"/>
  <c r="G53" i="7"/>
  <c r="H81" i="7"/>
  <c r="H85" i="7"/>
  <c r="H51" i="7"/>
  <c r="H105" i="7"/>
  <c r="H111" i="7"/>
  <c r="H116" i="7"/>
  <c r="H118" i="7"/>
  <c r="H126" i="7"/>
  <c r="H40" i="7"/>
  <c r="E46" i="7"/>
  <c r="E15" i="7" s="1"/>
  <c r="E14" i="7" s="1"/>
  <c r="G46" i="7"/>
  <c r="H48" i="7"/>
  <c r="G9" i="7" l="1"/>
  <c r="G14" i="7"/>
  <c r="G94" i="7"/>
  <c r="H95" i="7"/>
  <c r="E9" i="7"/>
  <c r="H90" i="7"/>
  <c r="G89" i="7"/>
  <c r="H16" i="7"/>
  <c r="H60" i="7"/>
  <c r="H54" i="7"/>
  <c r="H33" i="7"/>
  <c r="H83" i="7"/>
  <c r="H18" i="7"/>
  <c r="E12" i="7"/>
  <c r="E103" i="7"/>
  <c r="E102" i="7" s="1"/>
  <c r="E109" i="7"/>
  <c r="E108" i="7" s="1"/>
  <c r="E124" i="7"/>
  <c r="E123" i="7" s="1"/>
  <c r="E114" i="7" l="1"/>
  <c r="E113" i="7" s="1"/>
  <c r="D13" i="9"/>
  <c r="D16" i="9"/>
  <c r="D14" i="9"/>
  <c r="E20" i="9"/>
  <c r="G20" i="9"/>
  <c r="F9" i="6"/>
  <c r="F16" i="6" s="1"/>
  <c r="E9" i="6"/>
  <c r="E16" i="6" s="1"/>
  <c r="D9" i="6"/>
  <c r="G16" i="6"/>
  <c r="I16" i="6"/>
  <c r="F13" i="6"/>
  <c r="F14" i="6"/>
  <c r="B16" i="5"/>
  <c r="F16" i="5" s="1"/>
  <c r="F15" i="5" s="1"/>
  <c r="B13" i="5"/>
  <c r="B12" i="5" s="1"/>
  <c r="E13" i="7" l="1"/>
  <c r="E7" i="7"/>
  <c r="B11" i="5" l="1"/>
  <c r="F11" i="5" s="1"/>
  <c r="G36" i="8"/>
  <c r="G39" i="8"/>
  <c r="G44" i="8"/>
  <c r="C36" i="8"/>
  <c r="C39" i="8"/>
  <c r="B36" i="8"/>
  <c r="F36" i="8" s="1"/>
  <c r="B39" i="8"/>
  <c r="F39" i="8" s="1"/>
  <c r="B44" i="8"/>
  <c r="B49" i="8"/>
  <c r="G14" i="8"/>
  <c r="G16" i="8"/>
  <c r="C16" i="8"/>
  <c r="B14" i="8"/>
  <c r="F14" i="8" s="1"/>
  <c r="B16" i="8"/>
  <c r="F16" i="8" s="1"/>
  <c r="B20" i="8"/>
  <c r="B25" i="8"/>
  <c r="G115" i="3"/>
  <c r="G103" i="3"/>
  <c r="G93" i="3"/>
  <c r="G91" i="3"/>
  <c r="G79" i="3"/>
  <c r="G54" i="3"/>
  <c r="G52" i="3"/>
  <c r="G49" i="3"/>
  <c r="I58" i="3"/>
  <c r="I62" i="3"/>
  <c r="I69" i="3"/>
  <c r="I83" i="3"/>
  <c r="E49" i="3"/>
  <c r="E52" i="3"/>
  <c r="E54" i="3"/>
  <c r="E58" i="3"/>
  <c r="E69" i="3"/>
  <c r="E79" i="3"/>
  <c r="E83" i="3"/>
  <c r="E91" i="3"/>
  <c r="E93" i="3"/>
  <c r="E103" i="3"/>
  <c r="E102" i="3" s="1"/>
  <c r="E106" i="3"/>
  <c r="E105" i="3" s="1"/>
  <c r="E115" i="3"/>
  <c r="E114" i="3" s="1"/>
  <c r="D49" i="3"/>
  <c r="D52" i="3"/>
  <c r="D54" i="3"/>
  <c r="D58" i="3"/>
  <c r="H58" i="3" s="1"/>
  <c r="D62" i="3"/>
  <c r="H62" i="3" s="1"/>
  <c r="D69" i="3"/>
  <c r="H69" i="3" s="1"/>
  <c r="D79" i="3"/>
  <c r="D83" i="3"/>
  <c r="H83" i="3" s="1"/>
  <c r="D91" i="3"/>
  <c r="D93" i="3"/>
  <c r="D103" i="3"/>
  <c r="D102" i="3" s="1"/>
  <c r="D106" i="3"/>
  <c r="D115" i="3"/>
  <c r="D114" i="3" s="1"/>
  <c r="I14" i="3"/>
  <c r="F18" i="3"/>
  <c r="E18" i="3"/>
  <c r="E17" i="3" s="1"/>
  <c r="F24" i="3"/>
  <c r="E24" i="3"/>
  <c r="E23" i="3" s="1"/>
  <c r="F27" i="3"/>
  <c r="I27" i="3" s="1"/>
  <c r="E27" i="3"/>
  <c r="F29" i="3"/>
  <c r="E29" i="3"/>
  <c r="F32" i="3"/>
  <c r="I32" i="3" s="1"/>
  <c r="E32" i="3"/>
  <c r="F36" i="3"/>
  <c r="I36" i="3" s="1"/>
  <c r="E36" i="3"/>
  <c r="D29" i="3"/>
  <c r="H29" i="3" s="1"/>
  <c r="D27" i="3"/>
  <c r="H27" i="3" s="1"/>
  <c r="D14" i="3"/>
  <c r="D13" i="3" s="1"/>
  <c r="D18" i="3"/>
  <c r="D24" i="3"/>
  <c r="D32" i="3"/>
  <c r="H32" i="3" s="1"/>
  <c r="D36" i="3"/>
  <c r="H36" i="3" s="1"/>
  <c r="I23" i="10"/>
  <c r="K23" i="10" s="1"/>
  <c r="I12" i="10"/>
  <c r="I9" i="10"/>
  <c r="F23" i="10"/>
  <c r="F12" i="10"/>
  <c r="F9" i="10"/>
  <c r="K31" i="10"/>
  <c r="J31" i="10"/>
  <c r="J23" i="10" l="1"/>
  <c r="J12" i="10"/>
  <c r="J9" i="10"/>
  <c r="E101" i="3"/>
  <c r="G102" i="3"/>
  <c r="H103" i="3"/>
  <c r="I103" i="3"/>
  <c r="G48" i="3"/>
  <c r="H49" i="3"/>
  <c r="I49" i="3"/>
  <c r="H52" i="3"/>
  <c r="I52" i="3"/>
  <c r="G114" i="3"/>
  <c r="H115" i="3"/>
  <c r="I115" i="3"/>
  <c r="D17" i="3"/>
  <c r="H17" i="3" s="1"/>
  <c r="H18" i="3"/>
  <c r="F17" i="3"/>
  <c r="I17" i="3" s="1"/>
  <c r="I18" i="3"/>
  <c r="D105" i="3"/>
  <c r="H105" i="3" s="1"/>
  <c r="H106" i="3"/>
  <c r="I105" i="3"/>
  <c r="I106" i="3"/>
  <c r="H54" i="3"/>
  <c r="I54" i="3"/>
  <c r="H79" i="3"/>
  <c r="I79" i="3"/>
  <c r="G47" i="3"/>
  <c r="F23" i="3"/>
  <c r="I23" i="3" s="1"/>
  <c r="I24" i="3"/>
  <c r="H91" i="3"/>
  <c r="I91" i="3"/>
  <c r="D23" i="3"/>
  <c r="H23" i="3" s="1"/>
  <c r="H24" i="3"/>
  <c r="H93" i="3"/>
  <c r="I93" i="3"/>
  <c r="F15" i="10"/>
  <c r="I15" i="10"/>
  <c r="D90" i="3"/>
  <c r="E48" i="3"/>
  <c r="E90" i="3"/>
  <c r="E31" i="3"/>
  <c r="D48" i="3"/>
  <c r="F31" i="3"/>
  <c r="I31" i="3" s="1"/>
  <c r="G90" i="3"/>
  <c r="D26" i="3"/>
  <c r="H26" i="3" s="1"/>
  <c r="E26" i="3"/>
  <c r="F26" i="3"/>
  <c r="I26" i="3" s="1"/>
  <c r="D31" i="3"/>
  <c r="H31" i="3" s="1"/>
  <c r="I13" i="3"/>
  <c r="I24" i="10" l="1"/>
  <c r="D101" i="3"/>
  <c r="H48" i="3"/>
  <c r="I48" i="3"/>
  <c r="H90" i="3"/>
  <c r="I90" i="3"/>
  <c r="H57" i="3"/>
  <c r="I57" i="3"/>
  <c r="I114" i="3"/>
  <c r="H114" i="3"/>
  <c r="G101" i="3"/>
  <c r="H102" i="3"/>
  <c r="I102" i="3"/>
  <c r="J15" i="10"/>
  <c r="F24" i="10"/>
  <c r="F12" i="3"/>
  <c r="D12" i="3"/>
  <c r="E12" i="3"/>
  <c r="E11" i="3" s="1"/>
  <c r="I33" i="10" l="1"/>
  <c r="F46" i="3"/>
  <c r="D46" i="3"/>
  <c r="G46" i="3"/>
  <c r="H47" i="3"/>
  <c r="I47" i="3"/>
  <c r="D11" i="3"/>
  <c r="H11" i="3" s="1"/>
  <c r="H12" i="3"/>
  <c r="I101" i="3"/>
  <c r="H101" i="3"/>
  <c r="F11" i="3"/>
  <c r="I11" i="3" s="1"/>
  <c r="I12" i="3"/>
  <c r="J24" i="10"/>
  <c r="F33" i="10"/>
  <c r="C44" i="8"/>
  <c r="C20" i="8"/>
  <c r="C25" i="8"/>
  <c r="C14" i="8"/>
  <c r="B12" i="8"/>
  <c r="F12" i="8" l="1"/>
  <c r="J33" i="10"/>
  <c r="H46" i="3"/>
  <c r="I46" i="3"/>
  <c r="H94" i="7"/>
  <c r="B34" i="8"/>
  <c r="B33" i="8" s="1"/>
  <c r="F34" i="8" l="1"/>
  <c r="H89" i="7" l="1"/>
  <c r="H11" i="7" l="1"/>
  <c r="C47" i="8" l="1"/>
  <c r="E46" i="3" l="1"/>
  <c r="C12" i="8" l="1"/>
  <c r="C12" i="5" l="1"/>
  <c r="I21" i="10" l="1"/>
  <c r="I11" i="10"/>
  <c r="G12" i="8"/>
  <c r="F11" i="6"/>
  <c r="D11" i="9"/>
  <c r="D19" i="9"/>
  <c r="G33" i="8" l="1"/>
  <c r="G34" i="8"/>
  <c r="G15" i="5" l="1"/>
  <c r="G124" i="7" l="1"/>
  <c r="H124" i="7" s="1"/>
  <c r="H15" i="7"/>
  <c r="H53" i="7"/>
  <c r="G114" i="7"/>
  <c r="H115" i="7"/>
  <c r="G12" i="7"/>
  <c r="H50" i="7"/>
  <c r="G123" i="7" l="1"/>
  <c r="H123" i="7" s="1"/>
  <c r="H125" i="7"/>
  <c r="G103" i="7"/>
  <c r="G7" i="7" s="1"/>
  <c r="H7" i="7" s="1"/>
  <c r="H104" i="7"/>
  <c r="G113" i="7"/>
  <c r="H113" i="7" s="1"/>
  <c r="H114" i="7"/>
  <c r="G109" i="7"/>
  <c r="H110" i="7"/>
  <c r="H10" i="7"/>
  <c r="C18" i="9"/>
  <c r="C16" i="9"/>
  <c r="C14" i="9"/>
  <c r="C10" i="9"/>
  <c r="C9" i="9" s="1"/>
  <c r="B10" i="9"/>
  <c r="B18" i="9"/>
  <c r="B16" i="9"/>
  <c r="B14" i="9"/>
  <c r="F14" i="9" s="1"/>
  <c r="E10" i="6"/>
  <c r="E14" i="6"/>
  <c r="E13" i="6" s="1"/>
  <c r="D10" i="6"/>
  <c r="D14" i="6"/>
  <c r="H14" i="6" s="1"/>
  <c r="H9" i="7" l="1"/>
  <c r="G102" i="7"/>
  <c r="H102" i="7" s="1"/>
  <c r="H103" i="7"/>
  <c r="G108" i="7"/>
  <c r="H109" i="7"/>
  <c r="H13" i="7"/>
  <c r="H14" i="7"/>
  <c r="F10" i="6"/>
  <c r="D18" i="9"/>
  <c r="B13" i="9"/>
  <c r="D13" i="6"/>
  <c r="B9" i="9"/>
  <c r="D9" i="9" s="1"/>
  <c r="D10" i="9"/>
  <c r="C13" i="9"/>
  <c r="C20" i="9" s="1"/>
  <c r="C16" i="5"/>
  <c r="F13" i="9" l="1"/>
  <c r="F20" i="9" s="1"/>
  <c r="B20" i="9"/>
  <c r="H13" i="6"/>
  <c r="H16" i="6" s="1"/>
  <c r="D16" i="6"/>
  <c r="H108" i="7"/>
  <c r="D20" i="9"/>
  <c r="C11" i="5"/>
  <c r="C49" i="8"/>
  <c r="C34" i="8"/>
  <c r="H8" i="7" l="1"/>
  <c r="C33" i="8"/>
  <c r="D11" i="5"/>
  <c r="G11" i="5" s="1"/>
  <c r="F33" i="8"/>
  <c r="G11" i="8" l="1"/>
  <c r="F11" i="8" l="1"/>
  <c r="H23" i="10" l="1"/>
  <c r="H12" i="10"/>
  <c r="K12" i="10" s="1"/>
  <c r="G12" i="10"/>
  <c r="H9" i="10"/>
  <c r="K9" i="10" s="1"/>
  <c r="G9" i="10"/>
  <c r="H15" i="10" l="1"/>
  <c r="G15" i="10"/>
  <c r="G24" i="10" s="1"/>
  <c r="G33" i="10" s="1"/>
  <c r="H24" i="10" l="1"/>
  <c r="K15" i="10"/>
  <c r="H33" i="10" l="1"/>
</calcChain>
</file>

<file path=xl/sharedStrings.xml><?xml version="1.0" encoding="utf-8"?>
<sst xmlns="http://schemas.openxmlformats.org/spreadsheetml/2006/main" count="448" uniqueCount="212">
  <si>
    <t>I. OPĆI DIO</t>
  </si>
  <si>
    <t>A) SAŽETAK RAČUNA PRIHODA I RASHODA</t>
  </si>
  <si>
    <t>EUR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</si>
  <si>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</si>
  <si>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</si>
  <si>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</si>
  <si>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</si>
  <si>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</si>
  <si>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</si>
  <si>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/ MANJAK</t>
  </si>
  <si>
    <t>B) SAŽETAK RAČUNA FINANCIRANJA</t>
  </si>
  <si>
    <t>8 PRIMICI OD FINANCIJSKE IMOVINE I ZADUŽIVANJA</t>
  </si>
  <si>
    <t>5 IZDACI ZA FINANCIJSKU IMOVINU I OTPLATE ZAJMOVA</t>
  </si>
  <si>
    <t>NETO FINANCIRANJE</t>
  </si>
  <si>
    <t>VIŠAK / MANJAK + NETO FINANCIRANJE</t>
  </si>
  <si>
    <t>VIŠAK / MANJAK IZ PRETHODNE(IH) GODINE KOJI ĆE SE RASPOREDITI / POKRITI</t>
  </si>
  <si>
    <t>* Napomena: Iznosi u stupcima Izvršenje 2022. preračunavaju se iz kuna u eure prema fiksnom tečaju konverzije (1 EUR=7,53450 kuna) i po pravilima za preračunavanje i zaokruživanje.</t>
  </si>
  <si>
    <t xml:space="preserve">A. RAČUN PRIHODA I RASHODA </t>
  </si>
  <si>
    <t>PRIHODI POSLOVANJA PREMA EKONOMSKOJ KLASIFIKACIJI</t>
  </si>
  <si>
    <t>Prihodi poslovanja</t>
  </si>
  <si>
    <t>Pomoći iz inozemstva i od subjekata unutar općeg proračuna</t>
  </si>
  <si>
    <t>Prihodi od imovine</t>
  </si>
  <si>
    <t>Prihodi od upravnih i administrativnih pristojbi, pristojbi po posebnim propisima i naknada</t>
  </si>
  <si>
    <t>Prihodi od prodaje proizvoda i robe te pruženih usluga i prihodi od donacija</t>
  </si>
  <si>
    <t>Prihodi iz nadležnog proračuna i od HZZO-a temeljem ugovornih obveza</t>
  </si>
  <si>
    <t>RASHODI POSLOVANJA PREMA EKONOMSKOJ KLASIFIKACIJI</t>
  </si>
  <si>
    <t>Rashodi poslovanja</t>
  </si>
  <si>
    <t>Rashodi za zaposlene</t>
  </si>
  <si>
    <t>Materijalni rashodi</t>
  </si>
  <si>
    <t>Financijski rashodi</t>
  </si>
  <si>
    <t>Rashodi za nabavu nefinancijske imovine</t>
  </si>
  <si>
    <t>Rashodi za nabavu neproizvedene dugotrajne imovine</t>
  </si>
  <si>
    <t>Rashodi za nabavu proizvedene dugotrajne imovine</t>
  </si>
  <si>
    <t>Rashodi za dodatna ulaganja na nefinancijskoj imovini</t>
  </si>
  <si>
    <t>PRIHODI POSLOVANJA PREMA IZVORIMA FINANCIRANJA</t>
  </si>
  <si>
    <t>Brojčana oznaka i naziv</t>
  </si>
  <si>
    <t>1 Opći prihodi i primici</t>
  </si>
  <si>
    <t xml:space="preserve">  11 Opći prihodi i primici</t>
  </si>
  <si>
    <t>3 Vlastiti prihodi</t>
  </si>
  <si>
    <t>31 Vlastiti prihodi - ustanove u zdravstvu</t>
  </si>
  <si>
    <t>4 Prihodi za posebne namjene</t>
  </si>
  <si>
    <t>43 Decentralizirana sredstva - zdravstvo</t>
  </si>
  <si>
    <t>4A Prihodi za posebne namjene - ostalo (zdravstvo)</t>
  </si>
  <si>
    <t>4I Prihodi za posebne namjene - HZZO</t>
  </si>
  <si>
    <t>5 Pomoći</t>
  </si>
  <si>
    <t>5Š Pomoći - višak prihoda - ustanove u zdravstvu</t>
  </si>
  <si>
    <t>7 Prihodi od prodaje nefinancijske imovine i naknade s naslova</t>
  </si>
  <si>
    <t>72 Prihodi od prodaje nefinancijske imovine i nadoknade šteta s osnova osiguranja - u zdravstvu</t>
  </si>
  <si>
    <t>82 Namjenski primici - ustanove u zdravstvu</t>
  </si>
  <si>
    <t>RASHODI POSLOVANJA PREMA IZVORIMA FINANCIRANJA</t>
  </si>
  <si>
    <t>3A Vlastiti prihodi - preneseni manjak</t>
  </si>
  <si>
    <t>4Z prihodi za posebne namjene - HZZO - preneseni manjak</t>
  </si>
  <si>
    <t>RASHODI PREMA FUNKCIJSKOJ KLASIFIKACIJI</t>
  </si>
  <si>
    <t>UKUPNI RASHODI</t>
  </si>
  <si>
    <t>01 Opće javne usluge</t>
  </si>
  <si>
    <t>011 Izvršna i zakonodavna tijela, financijski i fiskalni poslovi</t>
  </si>
  <si>
    <t>0111 Izvršna i zakonodavna tijela</t>
  </si>
  <si>
    <t>07 Zdravstvo</t>
  </si>
  <si>
    <t>073 Bolničke službe</t>
  </si>
  <si>
    <t>0732 Usluge specijalističkih bolnica</t>
  </si>
  <si>
    <t>B. RAČUN FINANCIRANJA PREMA EKONOMSKOJ KLASIFIKACIJI</t>
  </si>
  <si>
    <t>PRIMICI UKUPNO</t>
  </si>
  <si>
    <t>Primici od financijske imovine i zaduživanja</t>
  </si>
  <si>
    <t>Primici od prodaje dionica i udjela u glavnici</t>
  </si>
  <si>
    <t>IZDACI UKUPNO</t>
  </si>
  <si>
    <t>Izdaci za financijsku imovinu i otplate zajmova</t>
  </si>
  <si>
    <t>Izdaci za otplatu glavnice primljenih kredita i zajmova</t>
  </si>
  <si>
    <t>B. RAČUN FINANCIRANJA PREMA IZVORIMA FINANCIRANJA</t>
  </si>
  <si>
    <t>8 Namjenski primici od zaduživanja</t>
  </si>
  <si>
    <t xml:space="preserve">  31 Vlastiti prihodi</t>
  </si>
  <si>
    <t>II. POSEBNI DIO</t>
  </si>
  <si>
    <t>Proračunski korisnik: 24070 Naftalan - specijalna bolnica za medicinsku rehabilitaciju</t>
  </si>
  <si>
    <t>Izvor 1. Opći prihodi i primici</t>
  </si>
  <si>
    <t>Izvor 3. Vlastiti prihodi</t>
  </si>
  <si>
    <t>Izvor 4. Prihodi za posebne namjene</t>
  </si>
  <si>
    <t>Izvor 5. Pomoći</t>
  </si>
  <si>
    <t>Izvor 7.2. Prihodi od prodaje nef. Imov. i nadok. Šteta s osno. osig. u. u zd.</t>
  </si>
  <si>
    <t>PROGRAM 1001</t>
  </si>
  <si>
    <t>PROGRAM REDOVNE DJELATNOSTI - ZDRAVSTVENA ZAŠTITA</t>
  </si>
  <si>
    <t>Aktivnost A100001</t>
  </si>
  <si>
    <t>PRUŽANJE SPECIJALISTIČKO-KONZILIJARNOG BOLNIČKOG LIJEČENJA</t>
  </si>
  <si>
    <t>3.</t>
  </si>
  <si>
    <t>Vlastiti prihodi</t>
  </si>
  <si>
    <t>4.A.</t>
  </si>
  <si>
    <t>Prihodi za posebne namjene - ostalo (ustanove u zdravstvu)</t>
  </si>
  <si>
    <t>4.I.</t>
  </si>
  <si>
    <t>Prihodi za posebne namjene - HZZO</t>
  </si>
  <si>
    <t>7.2.</t>
  </si>
  <si>
    <t>Prihodi od prodaje nefinancijske imovine i nadoknade šteta</t>
  </si>
  <si>
    <t>1.1.</t>
  </si>
  <si>
    <t>Opći prihodi i primici</t>
  </si>
  <si>
    <t>PROGRAM 1017</t>
  </si>
  <si>
    <t>JAVNOZDRAVSTVENI PRIORITETI I PREVENCIJA BOLESTI</t>
  </si>
  <si>
    <t>Aktivnost A100014</t>
  </si>
  <si>
    <t>PREVENCIJA MELANOMA KOŽE</t>
  </si>
  <si>
    <t>MINIMALNI STANDARD U ZDRAVSTVU</t>
  </si>
  <si>
    <t>ODRŽAVANJE OBJEKATA - ZDRAVSTVENA USTANOVA</t>
  </si>
  <si>
    <t>4.3.</t>
  </si>
  <si>
    <t>Decentralizirana sredstva - zdravstvo</t>
  </si>
  <si>
    <t>PROGRAM 1002</t>
  </si>
  <si>
    <t>KAPITALNA ULAGANJA U ZDRAVSTVU</t>
  </si>
  <si>
    <t>Kapitalni projekt K100001</t>
  </si>
  <si>
    <t>IZGRADNJA I OPREMANJE ZDRAVSTVENIH USTANOVA</t>
  </si>
  <si>
    <t>PROGRAM 1003</t>
  </si>
  <si>
    <t>OTPLATE KREDITA</t>
  </si>
  <si>
    <t>Kapitalni projekt K100018</t>
  </si>
  <si>
    <t>WELLTUR NAFTALAN</t>
  </si>
  <si>
    <t>6 Donacije</t>
  </si>
  <si>
    <t>62 Donacije - ustanove u zdravstvu</t>
  </si>
  <si>
    <t>Kapitalni projekt K100017</t>
  </si>
  <si>
    <t xml:space="preserve"> WELLTUR NAFTALAN NPOO.C1.6.R1-I1.01-V3.0016</t>
  </si>
  <si>
    <t>Indeks</t>
  </si>
  <si>
    <t>6(5/2)</t>
  </si>
  <si>
    <t>7(5/4)</t>
  </si>
  <si>
    <t>C) PRENESENI VIŠAK ILI PRENESENI MANJAK I VIŠEGODIŠNJI PLAN URAVNOTEŽENJA</t>
  </si>
  <si>
    <t>6 (5/2)</t>
  </si>
  <si>
    <t>Pomoći iz državnog proračuna temeljem prijenosa EU sredstava</t>
  </si>
  <si>
    <t>Tekuće pomoći iz državnog proračuna temeljem prijenosa EU sredstava</t>
  </si>
  <si>
    <t>Prihodi od financijske imovine</t>
  </si>
  <si>
    <t>Kamate na depozite po viđenju</t>
  </si>
  <si>
    <t>Prihodi od zateznih kamata</t>
  </si>
  <si>
    <t>Prihodi od dividendi</t>
  </si>
  <si>
    <t>Prihodi po posebnim propisima</t>
  </si>
  <si>
    <t>Ostali nespomenuti prihodi</t>
  </si>
  <si>
    <t>Prihodi od prodaje proizvoda i robe te pruženih usluga</t>
  </si>
  <si>
    <t>Prihodi od pruženih usluga</t>
  </si>
  <si>
    <t>Donacije od pravnih i fizičkih osoba izvan općeg proračuna</t>
  </si>
  <si>
    <t>Tekuće donacije od trgovačkih društava</t>
  </si>
  <si>
    <t>Prihodi iz nadležnog proračuna za financiranje redovne djelatnosti proračunskih korisnika</t>
  </si>
  <si>
    <t>Prihodi iz nadležnog proračuna za financiranje rashoda poslovanja</t>
  </si>
  <si>
    <t>Prihodi iz nadležnog proračuna za financiranje rashoda za nabavu nefinancijske imovine</t>
  </si>
  <si>
    <t>Prihodi od HZZO-a na temelju ugovornih obveza</t>
  </si>
  <si>
    <t>Plaće (bruto)</t>
  </si>
  <si>
    <t>Plaće za redovan rad</t>
  </si>
  <si>
    <t>Plaće za prekovremeni rad</t>
  </si>
  <si>
    <t>Doprinosi na plaće</t>
  </si>
  <si>
    <t>Ostali rashodi za zaposlene</t>
  </si>
  <si>
    <t>Doprinosi za mirovinsko osiguranje</t>
  </si>
  <si>
    <t>Doprinosi za obvezno zdravstveno osiguranje</t>
  </si>
  <si>
    <t>Službena putovanja</t>
  </si>
  <si>
    <t>Naknade za prijevoz, za rad na terenu i odvojen život</t>
  </si>
  <si>
    <t>Stručno usavršavanje zaposlenika</t>
  </si>
  <si>
    <t>Rashodi za materijal i energiju</t>
  </si>
  <si>
    <t>Uredski materijal i ostali materijalni rashodi</t>
  </si>
  <si>
    <t>Materijal i sirovine</t>
  </si>
  <si>
    <t>Energija</t>
  </si>
  <si>
    <t>Materijal i dijelovi za tekuće i investicijsko održavanje</t>
  </si>
  <si>
    <t>Sitan inventar i auto gume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</si>
  <si>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</si>
  <si>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</si>
  <si>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</si>
  <si>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</si>
  <si>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</si>
  <si>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</si>
  <si>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Zdravstvene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</si>
  <si>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</si>
  <si>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</si>
  <si>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</si>
  <si>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</si>
  <si>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</si>
  <si>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Naknade za rad predstavničkih i izvršnih tijela, povjerenstava i slično</t>
  </si>
  <si>
    <t>Premije osiguranja</t>
  </si>
  <si>
    <t>Reprezentacija</t>
  </si>
  <si>
    <t>Članarine i norme</t>
  </si>
  <si>
    <t>Pristojbe i naknade</t>
  </si>
  <si>
    <t>Kamate za primljene kredite i zajmove</t>
  </si>
  <si>
    <t>Kamate za primljene kredite i zajmove od kreditnih i ostalih financijskih institucija izvan javnog sektora</t>
  </si>
  <si>
    <t>Ostali financijski rashodi</t>
  </si>
  <si>
    <t>Bankarske usluge i usluge platnog prometa</t>
  </si>
  <si>
    <t>Zatezne kamate</t>
  </si>
  <si>
    <t>Ostali nespomenuti financijski rashodi</t>
  </si>
  <si>
    <t>Nematerijalna imovina</t>
  </si>
  <si>
    <t>Licence</t>
  </si>
  <si>
    <t>Postrojenje i oprema</t>
  </si>
  <si>
    <t>Uredska oprema i namještaj</t>
  </si>
  <si>
    <t>Komunikacijska oprema</t>
  </si>
  <si>
    <t>Oprema za održavanje i zaštitu</t>
  </si>
  <si>
    <t>Medicinska i laboratorijska oprema</t>
  </si>
  <si>
    <t>Uređaji, strojevi i oprema za ostale namjene</t>
  </si>
  <si>
    <t>Dodatna ulaganja na građevinskim objektima</t>
  </si>
  <si>
    <t>Naknade troškova zaposlenima</t>
  </si>
  <si>
    <t>Otplata glavnice primljenih kredita od tuzemnih kreditnih institucija izvan javnog sektora</t>
  </si>
  <si>
    <t>5 (4/3)</t>
  </si>
  <si>
    <t xml:space="preserve">Indeks </t>
  </si>
  <si>
    <t>5.Y.</t>
  </si>
  <si>
    <t>EU pomoći - ustanove u zdravstvu</t>
  </si>
  <si>
    <t>PRIPREMA I PROVEDBA ŽUPANIJSKIH RAZVOJNIH PROJEKTA</t>
  </si>
  <si>
    <t>Kazne, upravne mjere i ostali prihodi</t>
  </si>
  <si>
    <t>Ostali prihodi</t>
  </si>
  <si>
    <t>Prihodi od pozitivnih tečajnih razlika i razlika zbog primjene valutne klauzule</t>
  </si>
  <si>
    <t>Prihodi iz nadležnog proračuna za financiranje izdataka za financijsku imovinu i otplatu zajmova</t>
  </si>
  <si>
    <t>POLUGODIŠNJI IZVJEŠTAJ FINANCIJSKOG PLANA SPECIJALNE BOLNICE NAFTALAN,  
ZA RAZDOBLJE OD 1. SIJEČNJA DO 30. LIPNJA 2025. GODINE</t>
  </si>
  <si>
    <t>GPOLUGODIŠNJI IZVJEŠTAJ FINANCIJSKOG PLANA SPECIJALNE BOLNICE NAFTALAN,  
ZA RAZDOBLJE OD 1. SIJEČNJA DO 30. LIPNJA 2025. GODINE</t>
  </si>
  <si>
    <t>Izvršenje 01.01. - 30.06.2024.</t>
  </si>
  <si>
    <t>Izvorni plan 2025.</t>
  </si>
  <si>
    <t>Tekući plan 2025.</t>
  </si>
  <si>
    <t>Izvršenje 01.01. - 30.06.2025.</t>
  </si>
  <si>
    <t>Kapitalne pomoći iz državnog proračuna temeljem prijenosa EU sredstava</t>
  </si>
  <si>
    <t>Rashodi lijekova i potrošnog medicinskog materijala kod zdravstvenih ustanova</t>
  </si>
  <si>
    <t>Rashodi po osnovi utroška lijekova i potrošnog medicinskog materijala</t>
  </si>
  <si>
    <t>Nematerijalna proizvedena imovina</t>
  </si>
  <si>
    <t>Ulaganja u računalne programe</t>
  </si>
  <si>
    <t>Dodatna ulaganja na postrojenjima i opremi</t>
  </si>
  <si>
    <t>Službena, radna i zaštitna odjeća i obuća</t>
  </si>
  <si>
    <t>Negativne tečajne razlike i razlike zbog primjene valutne klauzule</t>
  </si>
  <si>
    <t>Rashodi za donacije, kazne, naknade šteta i kapitalne pomoći</t>
  </si>
  <si>
    <t>Kazne, penali i naknade štete</t>
  </si>
  <si>
    <t>Nakande štete zaposlenicima</t>
  </si>
  <si>
    <t>5.N. - NPOO - Ustanove u zdravstvu</t>
  </si>
  <si>
    <t>5.Š. - Pomoći - Višak prihoda - Ustanove u zdravstvu</t>
  </si>
  <si>
    <t xml:space="preserve">5.Š. </t>
  </si>
  <si>
    <t>6.2. Donacije - Ustanove u zdravstvu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</si>
</sst>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7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</cellStyleXfs>
  <cellXfs count="141">
    <xf numFmtId="0" fontId="0" fillId="0" borderId="0" xfId="0"/>
    <xf numFmtId="0" fontId="2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2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/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left" wrapText="1"/>
    </xf>
    <xf numFmtId="0" fontId="6" fillId="0" borderId="2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left"/>
    </xf>
    <xf numFmtId="3" fontId="6" fillId="0" borderId="3" xfId="0" applyNumberFormat="1" applyFont="1" applyBorder="1" applyAlignment="1">
      <alignment horizontal="right"/>
    </xf>
    <xf numFmtId="0" fontId="13" fillId="0" borderId="5" xfId="0" applyFont="1" applyBorder="1" applyAlignment="1">
      <alignment horizontal="right" vertical="center"/>
    </xf>
    <xf numFmtId="0" fontId="9" fillId="3" borderId="1" xfId="0" applyFont="1" applyFill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 wrapText="1"/>
    </xf>
    <xf numFmtId="3" fontId="0" fillId="0" borderId="0" xfId="0" applyNumberFormat="1"/>
    <xf numFmtId="0" fontId="14" fillId="2" borderId="0" xfId="0" applyFont="1" applyFill="1" applyAlignment="1">
      <alignment horizontal="left" vertical="center" wrapText="1"/>
    </xf>
    <xf numFmtId="3" fontId="3" fillId="2" borderId="0" xfId="0" applyNumberFormat="1" applyFont="1" applyFill="1" applyAlignment="1">
      <alignment horizontal="right"/>
    </xf>
    <xf numFmtId="4" fontId="6" fillId="0" borderId="3" xfId="0" applyNumberFormat="1" applyFont="1" applyBorder="1" applyAlignment="1">
      <alignment horizontal="right"/>
    </xf>
    <xf numFmtId="4" fontId="6" fillId="3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right" vertical="center" wrapText="1"/>
    </xf>
    <xf numFmtId="4" fontId="6" fillId="2" borderId="4" xfId="0" applyNumberFormat="1" applyFont="1" applyFill="1" applyBorder="1" applyAlignment="1">
      <alignment horizontal="right"/>
    </xf>
    <xf numFmtId="4" fontId="3" fillId="2" borderId="4" xfId="0" applyNumberFormat="1" applyFont="1" applyFill="1" applyBorder="1" applyAlignment="1">
      <alignment horizontal="right"/>
    </xf>
    <xf numFmtId="4" fontId="6" fillId="2" borderId="3" xfId="0" applyNumberFormat="1" applyFont="1" applyFill="1" applyBorder="1" applyAlignment="1">
      <alignment horizontal="right"/>
    </xf>
    <xf numFmtId="4" fontId="14" fillId="2" borderId="4" xfId="0" applyNumberFormat="1" applyFont="1" applyFill="1" applyBorder="1" applyAlignment="1">
      <alignment horizontal="right"/>
    </xf>
    <xf numFmtId="4" fontId="6" fillId="0" borderId="4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7" fillId="3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" fontId="0" fillId="0" borderId="0" xfId="0" applyNumberFormat="1"/>
    <xf numFmtId="4" fontId="6" fillId="3" borderId="3" xfId="0" applyNumberFormat="1" applyFont="1" applyFill="1" applyBorder="1" applyAlignment="1">
      <alignment horizontal="right" wrapText="1"/>
    </xf>
    <xf numFmtId="0" fontId="9" fillId="2" borderId="3" xfId="0" quotePrefix="1" applyFont="1" applyFill="1" applyBorder="1" applyAlignment="1">
      <alignment horizontal="left" vertical="center"/>
    </xf>
    <xf numFmtId="0" fontId="7" fillId="2" borderId="3" xfId="0" quotePrefix="1" applyFont="1" applyFill="1" applyBorder="1" applyAlignment="1">
      <alignment horizontal="left" vertical="center" wrapText="1"/>
    </xf>
    <xf numFmtId="0" fontId="9" fillId="2" borderId="3" xfId="0" quotePrefix="1" applyFont="1" applyFill="1" applyBorder="1" applyAlignment="1">
      <alignment horizontal="left" vertical="center" wrapText="1"/>
    </xf>
    <xf numFmtId="49" fontId="7" fillId="2" borderId="3" xfId="0" quotePrefix="1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4" fontId="15" fillId="2" borderId="3" xfId="0" applyNumberFormat="1" applyFont="1" applyFill="1" applyBorder="1" applyAlignment="1">
      <alignment horizontal="right"/>
    </xf>
    <xf numFmtId="0" fontId="9" fillId="2" borderId="4" xfId="0" quotePrefix="1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vertical="center" wrapText="1"/>
    </xf>
    <xf numFmtId="4" fontId="14" fillId="2" borderId="3" xfId="0" applyNumberFormat="1" applyFont="1" applyFill="1" applyBorder="1" applyAlignment="1">
      <alignment horizontal="right"/>
    </xf>
    <xf numFmtId="0" fontId="1" fillId="7" borderId="4" xfId="4" applyFont="1" applyBorder="1" applyAlignment="1">
      <alignment horizontal="center" vertical="center" wrapText="1"/>
    </xf>
    <xf numFmtId="0" fontId="1" fillId="7" borderId="3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left" vertical="center" wrapText="1"/>
    </xf>
    <xf numFmtId="0" fontId="18" fillId="4" borderId="4" xfId="1" applyFont="1" applyBorder="1" applyAlignment="1">
      <alignment horizontal="center" vertical="center" wrapText="1"/>
    </xf>
    <xf numFmtId="0" fontId="18" fillId="4" borderId="3" xfId="1" applyFont="1" applyBorder="1" applyAlignment="1">
      <alignment horizontal="center" vertical="center" wrapText="1"/>
    </xf>
    <xf numFmtId="4" fontId="18" fillId="4" borderId="3" xfId="1" applyNumberFormat="1" applyFont="1" applyBorder="1" applyAlignment="1">
      <alignment horizontal="center" vertical="center" wrapText="1"/>
    </xf>
    <xf numFmtId="4" fontId="1" fillId="7" borderId="3" xfId="4" applyNumberFormat="1" applyFont="1" applyBorder="1" applyAlignment="1">
      <alignment horizontal="right"/>
    </xf>
    <xf numFmtId="0" fontId="1" fillId="6" borderId="4" xfId="3" applyFont="1" applyBorder="1" applyAlignment="1">
      <alignment horizontal="left" vertical="center" wrapText="1"/>
    </xf>
    <xf numFmtId="4" fontId="1" fillId="6" borderId="3" xfId="3" applyNumberFormat="1" applyFont="1" applyBorder="1" applyAlignment="1">
      <alignment horizontal="right"/>
    </xf>
    <xf numFmtId="0" fontId="19" fillId="5" borderId="4" xfId="2" applyFont="1" applyBorder="1" applyAlignment="1">
      <alignment horizontal="left" vertical="center" wrapText="1"/>
    </xf>
    <xf numFmtId="4" fontId="19" fillId="5" borderId="3" xfId="2" applyNumberFormat="1" applyFont="1" applyBorder="1" applyAlignment="1">
      <alignment horizontal="right"/>
    </xf>
    <xf numFmtId="0" fontId="1" fillId="5" borderId="3" xfId="2" applyFont="1" applyBorder="1"/>
    <xf numFmtId="4" fontId="1" fillId="5" borderId="3" xfId="2" applyNumberFormat="1" applyFont="1" applyBorder="1"/>
    <xf numFmtId="0" fontId="1" fillId="6" borderId="4" xfId="3" applyFont="1" applyBorder="1" applyAlignment="1">
      <alignment horizontal="center" vertical="center" wrapText="1"/>
    </xf>
    <xf numFmtId="0" fontId="1" fillId="6" borderId="3" xfId="3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1" fillId="5" borderId="3" xfId="2" applyNumberFormat="1" applyFont="1" applyBorder="1" applyAlignment="1">
      <alignment horizontal="right" vertical="center" wrapText="1"/>
    </xf>
    <xf numFmtId="4" fontId="6" fillId="3" borderId="1" xfId="0" quotePrefix="1" applyNumberFormat="1" applyFont="1" applyFill="1" applyBorder="1" applyAlignment="1">
      <alignment horizontal="right"/>
    </xf>
    <xf numFmtId="0" fontId="14" fillId="2" borderId="3" xfId="0" applyFont="1" applyFill="1" applyBorder="1" applyAlignment="1">
      <alignment horizontal="left" vertical="center" wrapText="1"/>
    </xf>
    <xf numFmtId="0" fontId="1" fillId="2" borderId="0" xfId="4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9" fillId="3" borderId="1" xfId="0" quotePrefix="1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6" fillId="0" borderId="1" xfId="0" quotePrefix="1" applyFont="1" applyBorder="1" applyAlignment="1">
      <alignment horizontal="center" wrapText="1"/>
    </xf>
    <xf numFmtId="0" fontId="6" fillId="0" borderId="2" xfId="0" quotePrefix="1" applyFont="1" applyBorder="1" applyAlignment="1">
      <alignment horizontal="center" wrapText="1"/>
    </xf>
    <xf numFmtId="0" fontId="6" fillId="0" borderId="4" xfId="0" quotePrefix="1" applyFont="1" applyBorder="1" applyAlignment="1">
      <alignment horizont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9" fillId="0" borderId="1" xfId="0" quotePrefix="1" applyFont="1" applyBorder="1" applyAlignment="1">
      <alignment horizontal="left" vertical="center"/>
    </xf>
    <xf numFmtId="0" fontId="7" fillId="0" borderId="2" xfId="0" applyFont="1" applyBorder="1" applyAlignment="1">
      <alignment vertical="center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1" fillId="7" borderId="1" xfId="4" applyFont="1" applyBorder="1" applyAlignment="1">
      <alignment horizontal="center" vertical="center" wrapText="1"/>
    </xf>
    <xf numFmtId="0" fontId="1" fillId="7" borderId="2" xfId="4" applyFont="1" applyBorder="1" applyAlignment="1">
      <alignment horizontal="center" vertical="center" wrapText="1"/>
    </xf>
    <xf numFmtId="0" fontId="1" fillId="7" borderId="4" xfId="4" applyFont="1" applyBorder="1" applyAlignment="1">
      <alignment horizontal="center" vertical="center" wrapText="1"/>
    </xf>
    <xf numFmtId="0" fontId="1" fillId="6" borderId="1" xfId="3" applyFont="1" applyBorder="1" applyAlignment="1">
      <alignment horizontal="center" vertical="center" wrapText="1"/>
    </xf>
    <xf numFmtId="0" fontId="1" fillId="6" borderId="2" xfId="3" applyFont="1" applyBorder="1" applyAlignment="1">
      <alignment horizontal="center" vertical="center" wrapText="1"/>
    </xf>
    <xf numFmtId="0" fontId="1" fillId="6" borderId="4" xfId="3" applyFont="1" applyBorder="1" applyAlignment="1">
      <alignment horizontal="center" vertical="center" wrapText="1"/>
    </xf>
    <xf numFmtId="0" fontId="1" fillId="5" borderId="1" xfId="2" applyFont="1" applyBorder="1" applyAlignment="1">
      <alignment horizontal="center" vertical="center" wrapText="1"/>
    </xf>
    <xf numFmtId="0" fontId="1" fillId="5" borderId="2" xfId="2" applyFont="1" applyBorder="1" applyAlignment="1">
      <alignment horizontal="center" vertical="center" wrapText="1"/>
    </xf>
    <xf numFmtId="0" fontId="1" fillId="5" borderId="4" xfId="2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" fillId="5" borderId="3" xfId="2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4" xfId="0" applyFont="1" applyFill="1" applyBorder="1" applyAlignment="1">
      <alignment horizontal="left" vertical="center" wrapText="1" indent="1"/>
    </xf>
    <xf numFmtId="0" fontId="19" fillId="5" borderId="1" xfId="2" applyFont="1" applyBorder="1" applyAlignment="1">
      <alignment horizontal="left" vertical="center" wrapText="1"/>
    </xf>
    <xf numFmtId="0" fontId="19" fillId="5" borderId="2" xfId="2" applyFont="1" applyBorder="1" applyAlignment="1">
      <alignment horizontal="left" vertical="center" wrapText="1"/>
    </xf>
    <xf numFmtId="0" fontId="19" fillId="5" borderId="4" xfId="2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4" xfId="0" applyFont="1" applyFill="1" applyBorder="1" applyAlignment="1">
      <alignment horizontal="left" vertical="center" wrapText="1" indent="1"/>
    </xf>
    <xf numFmtId="0" fontId="1" fillId="7" borderId="1" xfId="4" applyFont="1" applyBorder="1" applyAlignment="1">
      <alignment horizontal="left" vertical="center" wrapText="1"/>
    </xf>
    <xf numFmtId="0" fontId="1" fillId="7" borderId="2" xfId="4" applyFont="1" applyBorder="1" applyAlignment="1">
      <alignment horizontal="left" vertical="center" wrapText="1"/>
    </xf>
    <xf numFmtId="0" fontId="1" fillId="7" borderId="4" xfId="4" applyFont="1" applyBorder="1" applyAlignment="1">
      <alignment horizontal="left" vertical="center" wrapText="1"/>
    </xf>
    <xf numFmtId="0" fontId="1" fillId="6" borderId="1" xfId="3" applyFont="1" applyBorder="1" applyAlignment="1">
      <alignment horizontal="left" vertical="center" wrapText="1"/>
    </xf>
    <xf numFmtId="0" fontId="1" fillId="6" borderId="2" xfId="3" applyFont="1" applyBorder="1" applyAlignment="1">
      <alignment horizontal="left" vertical="center" wrapText="1"/>
    </xf>
    <xf numFmtId="0" fontId="1" fillId="6" borderId="4" xfId="3" applyFont="1" applyBorder="1" applyAlignment="1">
      <alignment horizontal="left" vertical="center" wrapText="1"/>
    </xf>
    <xf numFmtId="0" fontId="18" fillId="4" borderId="1" xfId="1" applyFont="1" applyBorder="1" applyAlignment="1">
      <alignment horizontal="left" vertical="center" wrapText="1"/>
    </xf>
    <xf numFmtId="0" fontId="18" fillId="4" borderId="2" xfId="1" applyFont="1" applyBorder="1" applyAlignment="1">
      <alignment horizontal="left" vertical="center" wrapText="1"/>
    </xf>
    <xf numFmtId="0" fontId="18" fillId="4" borderId="4" xfId="1" applyFont="1" applyBorder="1" applyAlignment="1">
      <alignment horizontal="left" vertical="center" wrapText="1"/>
    </xf>
    <xf numFmtId="0" fontId="10" fillId="0" borderId="0" xfId="0" applyFont="1" applyAlignment="1">
      <alignment wrapText="1"/>
    </xf>
    <xf numFmtId="0" fontId="18" fillId="4" borderId="2" xfId="1" applyFont="1" applyBorder="1" applyAlignment="1">
      <alignment horizontal="center" vertical="center" wrapText="1"/>
    </xf>
    <xf numFmtId="0" fontId="18" fillId="4" borderId="4" xfId="1" applyFont="1" applyBorder="1" applyAlignment="1">
      <alignment horizontal="center" vertical="center" wrapText="1"/>
    </xf>
    <xf numFmtId="0" fontId="18" fillId="4" borderId="1" xfId="1" applyFont="1" applyBorder="1" applyAlignment="1">
      <alignment horizontal="center" vertical="center" wrapText="1"/>
    </xf>
  </cellXfs>
  <cellStyles count="5">
    <cellStyle name="20% - Isticanje1" xfId="2" builtinId="30"/>
    <cellStyle name="40% - Isticanje1" xfId="3" builtinId="31"/>
    <cellStyle name="60% - Isticanje1" xfId="4" builtinId="32"/>
    <cellStyle name="Isticanje1" xfId="1" builtinId="29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6"/>
  <sheetViews>
    <sheetView zoomScaleNormal="100" workbookViewId="0">
      <selection activeCell="A3" sqref="A3:K33"/>
    </sheetView>
  </sheetViews>
  <sheetFormatPr defaultRowHeight="15" x14ac:dyDescent="0.25"/>
  <cols>
    <col min="5" max="5" width="25.28515625" customWidth="1"/>
    <col min="6" max="6" width="17.5703125" customWidth="1"/>
    <col min="7" max="7" width="19.28515625" customWidth="1"/>
    <col min="8" max="8" width="16" customWidth="1"/>
    <col min="9" max="9" width="20.28515625" customWidth="1"/>
    <col min="10" max="10" width="10.140625" customWidth="1"/>
  </cols>
  <sheetData>
    <row r="1" spans="1:11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</row>
    <row r="2" spans="1:11" ht="18" x14ac:dyDescent="0.25">
      <c r="A2" s="4"/>
      <c r="B2" s="4"/>
      <c r="C2" s="4"/>
      <c r="D2" s="4"/>
      <c r="E2" s="4"/>
      <c r="F2" s="4"/>
      <c r="G2" s="4"/>
      <c r="H2" s="4"/>
      <c r="I2" s="4"/>
    </row>
    <row r="3" spans="1:11" ht="15.75" customHeight="1" x14ac:dyDescent="0.25">
      <c r="A3" s="101" t="s">
        <v>0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</row>
    <row r="4" spans="1:11" ht="18" x14ac:dyDescent="0.25">
      <c r="A4" s="4"/>
      <c r="B4" s="4"/>
      <c r="C4" s="4"/>
      <c r="D4" s="4"/>
      <c r="E4" s="4"/>
      <c r="F4" s="4"/>
      <c r="G4" s="4"/>
      <c r="H4" s="5"/>
      <c r="I4" s="5"/>
    </row>
    <row r="5" spans="1:11" ht="15.75" customHeight="1" x14ac:dyDescent="0.25">
      <c r="A5" s="101" t="s">
        <v>1</v>
      </c>
      <c r="B5" s="101"/>
      <c r="C5" s="101"/>
      <c r="D5" s="101"/>
      <c r="E5" s="101"/>
      <c r="F5" s="101"/>
      <c r="G5" s="101"/>
      <c r="H5" s="101"/>
      <c r="I5" s="101"/>
      <c r="J5" s="101"/>
      <c r="K5" s="101"/>
    </row>
    <row r="6" spans="1:11" ht="18" x14ac:dyDescent="0.25">
      <c r="A6" s="1"/>
      <c r="B6" s="2"/>
      <c r="C6" s="2"/>
      <c r="D6" s="2"/>
      <c r="E6" s="6"/>
      <c r="F6" s="6"/>
      <c r="G6" s="7"/>
      <c r="H6" s="7"/>
      <c r="I6" s="25" t="s">
        <v>2</v>
      </c>
    </row>
    <row r="7" spans="1:11" ht="25.5" x14ac:dyDescent="0.25">
      <c r="A7" s="20"/>
      <c r="B7" s="21"/>
      <c r="C7" s="21"/>
      <c r="D7" s="22"/>
      <c r="E7" s="23"/>
      <c r="F7" s="3" t="s">
        <v>193</v>
      </c>
      <c r="G7" s="3" t="s">
        <v>194</v>
      </c>
      <c r="H7" s="3" t="s">
        <v>195</v>
      </c>
      <c r="I7" s="3" t="s">
        <v>196</v>
      </c>
      <c r="J7" s="3" t="s">
        <v>111</v>
      </c>
      <c r="K7" s="3" t="s">
        <v>111</v>
      </c>
    </row>
    <row r="8" spans="1:11" x14ac:dyDescent="0.25">
      <c r="A8" s="93">
        <v>1</v>
      </c>
      <c r="B8" s="94"/>
      <c r="C8" s="94"/>
      <c r="D8" s="94"/>
      <c r="E8" s="95"/>
      <c r="F8" s="3">
        <v>2</v>
      </c>
      <c r="G8" s="3">
        <v>3</v>
      </c>
      <c r="H8" s="3">
        <v>4</v>
      </c>
      <c r="I8" s="3">
        <v>5</v>
      </c>
      <c r="J8" s="3" t="s">
        <v>112</v>
      </c>
      <c r="K8" s="3" t="s">
        <v>113</v>
      </c>
    </row>
    <row r="9" spans="1:11" x14ac:dyDescent="0.25">
      <c r="A9" s="104" t="s">
        <v>3</v>
      </c>
      <c r="B9" s="92"/>
      <c r="C9" s="92"/>
      <c r="D9" s="92"/>
      <c r="E9" s="105"/>
      <c r="F9" s="36">
        <f>SUM(F10:F11)</f>
        <v>3303764</v>
      </c>
      <c r="G9" s="36">
        <f t="shared" ref="G9:H9" si="0">G10+G11</f>
        <v>9714984</v>
      </c>
      <c r="H9" s="36">
        <f t="shared" si="0"/>
        <v>9714984</v>
      </c>
      <c r="I9" s="36">
        <f>SUM(I10:I11)</f>
        <v>3906079.81</v>
      </c>
      <c r="J9" s="36">
        <f>SUM(I9/F9)*100</f>
        <v>118.23119962563912</v>
      </c>
      <c r="K9" s="36">
        <f>SUM(I9/H9)*100</f>
        <v>40.20675494679147</v>
      </c>
    </row>
    <row r="10" spans="1:11" x14ac:dyDescent="0.25">
      <c r="A10" s="106" t="s">
        <v>4</v>
      </c>
      <c r="B10" s="100"/>
      <c r="C10" s="100"/>
      <c r="D10" s="100"/>
      <c r="E10" s="103"/>
      <c r="F10" s="35">
        <v>3303764</v>
      </c>
      <c r="G10" s="35">
        <v>9714984</v>
      </c>
      <c r="H10" s="35">
        <v>9714984</v>
      </c>
      <c r="I10" s="35">
        <v>3906079.81</v>
      </c>
      <c r="J10" s="35">
        <f t="shared" ref="J10:J15" si="1">SUM(I10/F10)*100</f>
        <v>118.23119962563912</v>
      </c>
      <c r="K10" s="35">
        <f t="shared" ref="K10:K15" si="2">SUM(I10/H10)*100</f>
        <v>40.20675494679147</v>
      </c>
    </row>
    <row r="11" spans="1:11" x14ac:dyDescent="0.25">
      <c r="A11" s="102" t="s">
        <v>5</v>
      </c>
      <c r="B11" s="103"/>
      <c r="C11" s="103"/>
      <c r="D11" s="103"/>
      <c r="E11" s="103"/>
      <c r="F11" s="35">
        <v>0</v>
      </c>
      <c r="G11" s="35">
        <v>0</v>
      </c>
      <c r="H11" s="24">
        <v>0</v>
      </c>
      <c r="I11" s="35">
        <f t="shared" ref="I11" si="3">SUM(G11:H11)</f>
        <v>0</v>
      </c>
      <c r="J11" s="35">
        <v>0</v>
      </c>
      <c r="K11" s="35">
        <v>0</v>
      </c>
    </row>
    <row r="12" spans="1:11" x14ac:dyDescent="0.25">
      <c r="A12" s="26" t="s">
        <v>6</v>
      </c>
      <c r="B12" s="48"/>
      <c r="C12" s="48"/>
      <c r="D12" s="48"/>
      <c r="E12" s="48"/>
      <c r="F12" s="36">
        <f>SUM(F13:F14)</f>
        <v>3458886</v>
      </c>
      <c r="G12" s="36">
        <f t="shared" ref="G12:H12" si="4">G13+G14</f>
        <v>9377144</v>
      </c>
      <c r="H12" s="36">
        <f t="shared" si="4"/>
        <v>9377144</v>
      </c>
      <c r="I12" s="36">
        <f>SUM(I13:I14)</f>
        <v>3918457.3499999996</v>
      </c>
      <c r="J12" s="36">
        <f t="shared" si="1"/>
        <v>113.28668681188103</v>
      </c>
      <c r="K12" s="36">
        <f t="shared" si="2"/>
        <v>41.787321918059483</v>
      </c>
    </row>
    <row r="13" spans="1:11" x14ac:dyDescent="0.25">
      <c r="A13" s="99" t="s">
        <v>7</v>
      </c>
      <c r="B13" s="100"/>
      <c r="C13" s="100"/>
      <c r="D13" s="100"/>
      <c r="E13" s="100"/>
      <c r="F13" s="35">
        <v>3311133</v>
      </c>
      <c r="G13" s="35">
        <v>7454417</v>
      </c>
      <c r="H13" s="35">
        <v>7454417</v>
      </c>
      <c r="I13" s="35">
        <v>3671533.01</v>
      </c>
      <c r="J13" s="35">
        <f t="shared" si="1"/>
        <v>110.88449210587432</v>
      </c>
      <c r="K13" s="35">
        <f t="shared" si="2"/>
        <v>49.253120800727942</v>
      </c>
    </row>
    <row r="14" spans="1:11" x14ac:dyDescent="0.25">
      <c r="A14" s="102" t="s">
        <v>8</v>
      </c>
      <c r="B14" s="103"/>
      <c r="C14" s="103"/>
      <c r="D14" s="103"/>
      <c r="E14" s="103"/>
      <c r="F14" s="35">
        <v>147753</v>
      </c>
      <c r="G14" s="35">
        <v>1922727</v>
      </c>
      <c r="H14" s="35">
        <v>1922727</v>
      </c>
      <c r="I14" s="35">
        <v>246924.34</v>
      </c>
      <c r="J14" s="35">
        <f t="shared" si="1"/>
        <v>167.11967946505314</v>
      </c>
      <c r="K14" s="35">
        <f t="shared" si="2"/>
        <v>12.842402483555906</v>
      </c>
    </row>
    <row r="15" spans="1:11" x14ac:dyDescent="0.25">
      <c r="A15" s="91" t="s">
        <v>9</v>
      </c>
      <c r="B15" s="92"/>
      <c r="C15" s="92"/>
      <c r="D15" s="92"/>
      <c r="E15" s="92"/>
      <c r="F15" s="36">
        <f>SUM(F9-F12)</f>
        <v>-155122</v>
      </c>
      <c r="G15" s="36">
        <f t="shared" ref="G15:H15" si="5">G9-G12</f>
        <v>337840</v>
      </c>
      <c r="H15" s="36">
        <f t="shared" si="5"/>
        <v>337840</v>
      </c>
      <c r="I15" s="36">
        <f>SUM(I9-I12)</f>
        <v>-12377.539999999572</v>
      </c>
      <c r="J15" s="36">
        <f t="shared" si="1"/>
        <v>7.9792292518144254</v>
      </c>
      <c r="K15" s="36">
        <f t="shared" si="2"/>
        <v>-3.6637283921381636</v>
      </c>
    </row>
    <row r="16" spans="1:11" ht="18" x14ac:dyDescent="0.25">
      <c r="A16" s="4"/>
      <c r="B16" s="16"/>
      <c r="C16" s="16"/>
      <c r="D16" s="16"/>
      <c r="E16" s="16"/>
      <c r="F16" s="16"/>
      <c r="G16" s="17"/>
      <c r="H16" s="17"/>
      <c r="I16" s="17"/>
    </row>
    <row r="17" spans="1:11" ht="15.75" customHeight="1" x14ac:dyDescent="0.25">
      <c r="A17" s="101" t="s">
        <v>10</v>
      </c>
      <c r="B17" s="101"/>
      <c r="C17" s="101"/>
      <c r="D17" s="101"/>
      <c r="E17" s="101"/>
      <c r="F17" s="101"/>
      <c r="G17" s="101"/>
      <c r="H17" s="101"/>
      <c r="I17" s="101"/>
      <c r="J17" s="101"/>
      <c r="K17" s="101"/>
    </row>
    <row r="18" spans="1:11" ht="18" x14ac:dyDescent="0.25">
      <c r="A18" s="4"/>
      <c r="B18" s="16"/>
      <c r="C18" s="16"/>
      <c r="D18" s="16"/>
      <c r="E18" s="16"/>
      <c r="F18" s="16"/>
      <c r="G18" s="17"/>
      <c r="H18" s="17"/>
      <c r="I18" s="17"/>
    </row>
    <row r="19" spans="1:11" ht="25.5" x14ac:dyDescent="0.25">
      <c r="A19" s="20"/>
      <c r="B19" s="21"/>
      <c r="C19" s="21"/>
      <c r="D19" s="22"/>
      <c r="E19" s="23"/>
      <c r="F19" s="3" t="s">
        <v>193</v>
      </c>
      <c r="G19" s="3" t="s">
        <v>194</v>
      </c>
      <c r="H19" s="3" t="s">
        <v>195</v>
      </c>
      <c r="I19" s="3" t="s">
        <v>196</v>
      </c>
      <c r="J19" s="3" t="s">
        <v>111</v>
      </c>
      <c r="K19" s="3" t="s">
        <v>111</v>
      </c>
    </row>
    <row r="20" spans="1:11" x14ac:dyDescent="0.25">
      <c r="A20" s="93">
        <v>1</v>
      </c>
      <c r="B20" s="94"/>
      <c r="C20" s="94"/>
      <c r="D20" s="94"/>
      <c r="E20" s="95"/>
      <c r="F20" s="3">
        <v>2</v>
      </c>
      <c r="G20" s="3">
        <v>3</v>
      </c>
      <c r="H20" s="3">
        <v>4</v>
      </c>
      <c r="I20" s="3">
        <v>5</v>
      </c>
      <c r="J20" s="3" t="s">
        <v>112</v>
      </c>
      <c r="K20" s="3" t="s">
        <v>113</v>
      </c>
    </row>
    <row r="21" spans="1:11" x14ac:dyDescent="0.25">
      <c r="A21" s="102" t="s">
        <v>11</v>
      </c>
      <c r="B21" s="103"/>
      <c r="C21" s="103"/>
      <c r="D21" s="103"/>
      <c r="E21" s="103"/>
      <c r="F21" s="35"/>
      <c r="G21" s="35">
        <v>0</v>
      </c>
      <c r="H21" s="35">
        <v>0</v>
      </c>
      <c r="I21" s="35">
        <f>SUM(G21:H21)</f>
        <v>0</v>
      </c>
      <c r="J21" s="35">
        <v>0</v>
      </c>
      <c r="K21" s="35">
        <v>0</v>
      </c>
    </row>
    <row r="22" spans="1:11" x14ac:dyDescent="0.25">
      <c r="A22" s="102" t="s">
        <v>12</v>
      </c>
      <c r="B22" s="103"/>
      <c r="C22" s="103"/>
      <c r="D22" s="103"/>
      <c r="E22" s="103"/>
      <c r="F22" s="35">
        <v>168920</v>
      </c>
      <c r="G22" s="35">
        <v>337840</v>
      </c>
      <c r="H22" s="35">
        <v>337840</v>
      </c>
      <c r="I22" s="35">
        <v>168919.92</v>
      </c>
      <c r="J22" s="35">
        <f>SUM(I22/F22)*100</f>
        <v>99.999952640303107</v>
      </c>
      <c r="K22" s="35">
        <f>SUM(I22/H22)*100</f>
        <v>49.999976320151553</v>
      </c>
    </row>
    <row r="23" spans="1:11" x14ac:dyDescent="0.25">
      <c r="A23" s="91" t="s">
        <v>13</v>
      </c>
      <c r="B23" s="92"/>
      <c r="C23" s="92"/>
      <c r="D23" s="92"/>
      <c r="E23" s="92"/>
      <c r="F23" s="36">
        <f>SUM(F21-F22)</f>
        <v>-168920</v>
      </c>
      <c r="G23" s="36">
        <f t="shared" ref="G23:H23" si="6">G21-G22</f>
        <v>-337840</v>
      </c>
      <c r="H23" s="36">
        <f t="shared" si="6"/>
        <v>-337840</v>
      </c>
      <c r="I23" s="36">
        <f>SUM(I21-I22)</f>
        <v>-168919.92</v>
      </c>
      <c r="J23" s="36">
        <f t="shared" ref="J23:J24" si="7">SUM(I23/F23)*100</f>
        <v>99.999952640303107</v>
      </c>
      <c r="K23" s="36">
        <f t="shared" ref="K23" si="8">SUM(I23/H23)*100</f>
        <v>49.999976320151553</v>
      </c>
    </row>
    <row r="24" spans="1:11" x14ac:dyDescent="0.25">
      <c r="A24" s="91" t="s">
        <v>14</v>
      </c>
      <c r="B24" s="92"/>
      <c r="C24" s="92"/>
      <c r="D24" s="92"/>
      <c r="E24" s="92"/>
      <c r="F24" s="36">
        <f>SUM(F15+F23)</f>
        <v>-324042</v>
      </c>
      <c r="G24" s="36">
        <f>SUM(G15+G23)</f>
        <v>0</v>
      </c>
      <c r="H24" s="36">
        <f t="shared" ref="H24" si="9">H15+H23</f>
        <v>0</v>
      </c>
      <c r="I24" s="36">
        <f>SUM(I15+I23)</f>
        <v>-181297.45999999958</v>
      </c>
      <c r="J24" s="36">
        <f t="shared" si="7"/>
        <v>55.948753556637584</v>
      </c>
      <c r="K24" s="36">
        <v>0</v>
      </c>
    </row>
    <row r="25" spans="1:11" ht="18" x14ac:dyDescent="0.25">
      <c r="A25" s="15"/>
      <c r="B25" s="16"/>
      <c r="C25" s="16"/>
      <c r="D25" s="16"/>
      <c r="E25" s="16"/>
      <c r="F25" s="16"/>
      <c r="G25" s="17"/>
      <c r="H25" s="17"/>
      <c r="I25" s="17"/>
    </row>
    <row r="26" spans="1:11" ht="15.75" customHeight="1" x14ac:dyDescent="0.25">
      <c r="A26" s="101" t="s">
        <v>114</v>
      </c>
      <c r="B26" s="101"/>
      <c r="C26" s="101"/>
      <c r="D26" s="101"/>
      <c r="E26" s="101"/>
      <c r="F26" s="101"/>
      <c r="G26" s="101"/>
      <c r="H26" s="101"/>
      <c r="I26" s="101"/>
      <c r="J26" s="101"/>
      <c r="K26" s="101"/>
    </row>
    <row r="27" spans="1:11" ht="15.75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</row>
    <row r="28" spans="1:11" ht="15.75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</row>
    <row r="29" spans="1:11" ht="25.5" x14ac:dyDescent="0.25">
      <c r="A29" s="20"/>
      <c r="B29" s="21"/>
      <c r="C29" s="21"/>
      <c r="D29" s="22"/>
      <c r="E29" s="23"/>
      <c r="F29" s="3" t="s">
        <v>193</v>
      </c>
      <c r="G29" s="3" t="s">
        <v>194</v>
      </c>
      <c r="H29" s="3" t="s">
        <v>195</v>
      </c>
      <c r="I29" s="3" t="s">
        <v>196</v>
      </c>
      <c r="J29" s="3" t="s">
        <v>111</v>
      </c>
      <c r="K29" s="3" t="s">
        <v>111</v>
      </c>
    </row>
    <row r="30" spans="1:11" ht="15" customHeight="1" x14ac:dyDescent="0.25">
      <c r="A30" s="93">
        <v>1</v>
      </c>
      <c r="B30" s="94"/>
      <c r="C30" s="94"/>
      <c r="D30" s="94"/>
      <c r="E30" s="95"/>
      <c r="F30" s="3">
        <v>2</v>
      </c>
      <c r="G30" s="3">
        <v>3</v>
      </c>
      <c r="H30" s="3">
        <v>4</v>
      </c>
      <c r="I30" s="3">
        <v>5</v>
      </c>
      <c r="J30" s="3" t="s">
        <v>112</v>
      </c>
      <c r="K30" s="3" t="s">
        <v>113</v>
      </c>
    </row>
    <row r="31" spans="1:11" ht="28.5" customHeight="1" x14ac:dyDescent="0.25">
      <c r="A31" s="96" t="s">
        <v>15</v>
      </c>
      <c r="B31" s="97"/>
      <c r="C31" s="97"/>
      <c r="D31" s="97"/>
      <c r="E31" s="98"/>
      <c r="F31" s="85">
        <v>-418969</v>
      </c>
      <c r="G31" s="85">
        <v>-500000</v>
      </c>
      <c r="H31" s="85">
        <v>-500000</v>
      </c>
      <c r="I31" s="85">
        <v>-461404.95000000036</v>
      </c>
      <c r="J31" s="56">
        <f>SUM(I31/F31)*100</f>
        <v>110.12866107038954</v>
      </c>
      <c r="K31" s="56">
        <f>SUM(I31/H31)*100</f>
        <v>92.280990000000074</v>
      </c>
    </row>
    <row r="32" spans="1:11" ht="15" customHeight="1" x14ac:dyDescent="0.25"/>
    <row r="33" spans="1:11" ht="15" customHeight="1" x14ac:dyDescent="0.25">
      <c r="A33" s="99" t="s">
        <v>14</v>
      </c>
      <c r="B33" s="100"/>
      <c r="C33" s="100"/>
      <c r="D33" s="100"/>
      <c r="E33" s="100"/>
      <c r="F33" s="35">
        <f>SUM(F24+F31)</f>
        <v>-743011</v>
      </c>
      <c r="G33" s="35">
        <f>SUM(G24+G31)</f>
        <v>-500000</v>
      </c>
      <c r="H33" s="35">
        <f>SUM(H24+H31)</f>
        <v>-500000</v>
      </c>
      <c r="I33" s="35">
        <f>SUM(I24+I31)</f>
        <v>-642702.40999999992</v>
      </c>
      <c r="J33" s="35">
        <f>SUM(I33/F33)*100</f>
        <v>86.499716693292555</v>
      </c>
      <c r="K33" s="35">
        <f t="shared" ref="K33" si="10">SUM(I33/H33)*100</f>
        <v>128.540482</v>
      </c>
    </row>
    <row r="34" spans="1:11" ht="18.75" customHeight="1" x14ac:dyDescent="0.25"/>
    <row r="35" spans="1:11" ht="1.5" customHeight="1" x14ac:dyDescent="0.25">
      <c r="A35" s="89" t="s">
        <v>16</v>
      </c>
      <c r="B35" s="90"/>
      <c r="C35" s="90"/>
      <c r="D35" s="90"/>
      <c r="E35" s="90"/>
      <c r="F35" s="90"/>
      <c r="G35" s="90"/>
      <c r="H35" s="90"/>
      <c r="I35" s="90"/>
    </row>
    <row r="36" spans="1:11" ht="9" customHeight="1" x14ac:dyDescent="0.25"/>
  </sheetData>
  <mergeCells count="21">
    <mergeCell ref="A1:K1"/>
    <mergeCell ref="A3:K3"/>
    <mergeCell ref="A5:K5"/>
    <mergeCell ref="A17:K17"/>
    <mergeCell ref="A26:K26"/>
    <mergeCell ref="A22:E22"/>
    <mergeCell ref="A9:E9"/>
    <mergeCell ref="A10:E10"/>
    <mergeCell ref="A11:E11"/>
    <mergeCell ref="A13:E13"/>
    <mergeCell ref="A14:E14"/>
    <mergeCell ref="A15:E15"/>
    <mergeCell ref="A21:E21"/>
    <mergeCell ref="A8:E8"/>
    <mergeCell ref="A20:E20"/>
    <mergeCell ref="A35:I35"/>
    <mergeCell ref="A23:E23"/>
    <mergeCell ref="A24:E24"/>
    <mergeCell ref="A30:E30"/>
    <mergeCell ref="A31:E31"/>
    <mergeCell ref="A33:E33"/>
  </mergeCells>
  <pageMargins left="0.7" right="0.7" top="0.75" bottom="0.75" header="0.3" footer="0.3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18"/>
  <sheetViews>
    <sheetView topLeftCell="A52" zoomScaleNormal="100" workbookViewId="0">
      <selection activeCell="I66" sqref="I66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37" customWidth="1"/>
    <col min="4" max="4" width="22.7109375" customWidth="1"/>
    <col min="5" max="5" width="20.42578125" customWidth="1"/>
    <col min="6" max="6" width="21.140625" customWidth="1"/>
    <col min="7" max="7" width="18.7109375" customWidth="1"/>
    <col min="11" max="11" width="11.7109375" bestFit="1" customWidth="1"/>
    <col min="12" max="12" width="14.140625" customWidth="1"/>
    <col min="13" max="13" width="17.85546875" customWidth="1"/>
    <col min="14" max="14" width="11.7109375" customWidth="1"/>
    <col min="15" max="15" width="12.85546875" customWidth="1"/>
  </cols>
  <sheetData>
    <row r="1" spans="1:15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101"/>
      <c r="I1" s="101"/>
      <c r="J1" s="88"/>
      <c r="K1" s="88"/>
    </row>
    <row r="2" spans="1:15" ht="18" customHeight="1" x14ac:dyDescent="0.25">
      <c r="A2" s="45"/>
      <c r="B2" s="45"/>
      <c r="C2" s="45"/>
      <c r="D2" s="45"/>
      <c r="E2" s="45"/>
      <c r="F2" s="45"/>
    </row>
    <row r="3" spans="1:15" ht="15.75" customHeight="1" x14ac:dyDescent="0.25">
      <c r="A3" s="101" t="s">
        <v>0</v>
      </c>
      <c r="B3" s="101"/>
      <c r="C3" s="101"/>
      <c r="D3" s="101"/>
      <c r="E3" s="101"/>
      <c r="F3" s="101"/>
      <c r="G3" s="101"/>
      <c r="H3" s="101"/>
      <c r="I3" s="101"/>
    </row>
    <row r="4" spans="1:15" ht="18" x14ac:dyDescent="0.25">
      <c r="A4" s="4"/>
      <c r="B4" s="4"/>
      <c r="C4" s="4"/>
      <c r="D4" s="4"/>
      <c r="E4" s="5"/>
      <c r="F4" s="5"/>
    </row>
    <row r="5" spans="1:15" ht="18" customHeight="1" x14ac:dyDescent="0.25">
      <c r="A5" s="101" t="s">
        <v>17</v>
      </c>
      <c r="B5" s="101"/>
      <c r="C5" s="101"/>
      <c r="D5" s="101"/>
      <c r="E5" s="101"/>
      <c r="F5" s="101"/>
      <c r="G5" s="101"/>
      <c r="H5" s="101"/>
      <c r="I5" s="101"/>
    </row>
    <row r="6" spans="1:15" ht="18" x14ac:dyDescent="0.25">
      <c r="A6" s="4"/>
      <c r="B6" s="4"/>
      <c r="C6" s="4"/>
      <c r="D6" s="4"/>
      <c r="E6" s="5"/>
      <c r="F6" s="5"/>
    </row>
    <row r="7" spans="1:15" ht="15.75" customHeight="1" x14ac:dyDescent="0.25">
      <c r="A7" s="101" t="s">
        <v>18</v>
      </c>
      <c r="B7" s="101"/>
      <c r="C7" s="101"/>
      <c r="D7" s="101"/>
      <c r="E7" s="101"/>
      <c r="F7" s="101"/>
      <c r="G7" s="101"/>
      <c r="H7" s="101"/>
      <c r="I7" s="101"/>
    </row>
    <row r="8" spans="1:15" ht="18" x14ac:dyDescent="0.25">
      <c r="A8" s="4"/>
      <c r="B8" s="4"/>
      <c r="C8" s="4"/>
      <c r="D8" s="4"/>
      <c r="E8" s="5"/>
      <c r="F8" s="5"/>
    </row>
    <row r="9" spans="1:15" ht="39" customHeight="1" x14ac:dyDescent="0.25">
      <c r="A9" s="107" t="s">
        <v>35</v>
      </c>
      <c r="B9" s="108"/>
      <c r="C9" s="109"/>
      <c r="D9" s="69" t="s">
        <v>193</v>
      </c>
      <c r="E9" s="69" t="s">
        <v>194</v>
      </c>
      <c r="F9" s="69" t="s">
        <v>195</v>
      </c>
      <c r="G9" s="69" t="s">
        <v>196</v>
      </c>
      <c r="H9" s="69" t="s">
        <v>111</v>
      </c>
      <c r="I9" s="69" t="s">
        <v>111</v>
      </c>
      <c r="L9" s="87"/>
      <c r="M9" s="87"/>
      <c r="N9" s="87"/>
    </row>
    <row r="10" spans="1:15" x14ac:dyDescent="0.25">
      <c r="A10" s="110">
        <v>1</v>
      </c>
      <c r="B10" s="111"/>
      <c r="C10" s="112"/>
      <c r="D10" s="82">
        <v>2</v>
      </c>
      <c r="E10" s="82">
        <v>3</v>
      </c>
      <c r="F10" s="82">
        <v>4</v>
      </c>
      <c r="G10" s="82">
        <v>5</v>
      </c>
      <c r="H10" s="82" t="s">
        <v>115</v>
      </c>
      <c r="I10" s="82" t="s">
        <v>113</v>
      </c>
      <c r="K10" s="55"/>
      <c r="L10" s="55"/>
      <c r="M10" s="55"/>
    </row>
    <row r="11" spans="1:15" ht="20.25" customHeight="1" x14ac:dyDescent="0.25">
      <c r="A11" s="113" t="s">
        <v>3</v>
      </c>
      <c r="B11" s="114"/>
      <c r="C11" s="115"/>
      <c r="D11" s="84">
        <f>SUM(D12)</f>
        <v>3303763.54</v>
      </c>
      <c r="E11" s="84">
        <f>SUM(E12)</f>
        <v>10094984</v>
      </c>
      <c r="F11" s="84">
        <f>SUM(F12)</f>
        <v>10094984</v>
      </c>
      <c r="G11" s="84">
        <f>SUM(G12)</f>
        <v>3906079.8099999996</v>
      </c>
      <c r="H11" s="84">
        <f>SUM(G11/D11)*100</f>
        <v>118.23121608757749</v>
      </c>
      <c r="I11" s="84">
        <f>SUM(G11/F11)*100</f>
        <v>38.693273907120599</v>
      </c>
    </row>
    <row r="12" spans="1:15" ht="15.75" customHeight="1" x14ac:dyDescent="0.25">
      <c r="A12" s="8">
        <v>6</v>
      </c>
      <c r="B12" s="116" t="s">
        <v>19</v>
      </c>
      <c r="C12" s="117"/>
      <c r="D12" s="42">
        <f>SUM(D13+D17+D23+D26+D31)</f>
        <v>3303763.54</v>
      </c>
      <c r="E12" s="42">
        <f>SUM(E13+E17+E23+E26+E31)</f>
        <v>10094984</v>
      </c>
      <c r="F12" s="42">
        <f>SUM(F13+F17+F23+F26+F31)</f>
        <v>10094984</v>
      </c>
      <c r="G12" s="42">
        <f>SUM(G13+G17+G23+G26+G31+G38)</f>
        <v>3906079.8099999996</v>
      </c>
      <c r="H12" s="42">
        <f t="shared" ref="H12:H37" si="0">SUM(G12/D12)*100</f>
        <v>118.23121608757749</v>
      </c>
      <c r="I12" s="42">
        <f t="shared" ref="I12:I37" si="1">SUM(G12/F12)*100</f>
        <v>38.693273907120599</v>
      </c>
    </row>
    <row r="13" spans="1:15" ht="25.5" x14ac:dyDescent="0.25">
      <c r="A13" s="8"/>
      <c r="B13" s="8">
        <v>63</v>
      </c>
      <c r="C13" s="8" t="s">
        <v>20</v>
      </c>
      <c r="D13" s="42">
        <f>SUM(D14)</f>
        <v>0</v>
      </c>
      <c r="E13" s="42">
        <f>SUM(E14)</f>
        <v>1447474</v>
      </c>
      <c r="F13" s="42">
        <f>SUM(F14)</f>
        <v>1447474</v>
      </c>
      <c r="G13" s="42">
        <f>SUM(G14)</f>
        <v>9006.2800000000007</v>
      </c>
      <c r="H13" s="42">
        <v>0</v>
      </c>
      <c r="I13" s="42">
        <f t="shared" si="1"/>
        <v>0.62220668557777203</v>
      </c>
      <c r="L13" s="55"/>
      <c r="M13" s="55"/>
      <c r="N13" s="55"/>
      <c r="O13" s="55"/>
    </row>
    <row r="14" spans="1:15" ht="25.5" x14ac:dyDescent="0.25">
      <c r="A14" s="8"/>
      <c r="B14" s="8">
        <v>638</v>
      </c>
      <c r="C14" s="8" t="s">
        <v>116</v>
      </c>
      <c r="D14" s="42">
        <f>SUM(D15)</f>
        <v>0</v>
      </c>
      <c r="E14" s="42">
        <f>SUM(E15:E16)</f>
        <v>1447474</v>
      </c>
      <c r="F14" s="42">
        <f>SUM(F15:F16)</f>
        <v>1447474</v>
      </c>
      <c r="G14" s="42">
        <f>SUM(G15)</f>
        <v>9006.2800000000007</v>
      </c>
      <c r="H14" s="42">
        <v>0</v>
      </c>
      <c r="I14" s="42">
        <f t="shared" si="1"/>
        <v>0.62220668557777203</v>
      </c>
    </row>
    <row r="15" spans="1:15" ht="25.5" x14ac:dyDescent="0.25">
      <c r="A15" s="8"/>
      <c r="B15" s="12">
        <v>6381</v>
      </c>
      <c r="C15" s="12" t="s">
        <v>117</v>
      </c>
      <c r="D15" s="37">
        <v>0</v>
      </c>
      <c r="E15" s="37">
        <v>97447</v>
      </c>
      <c r="F15" s="37">
        <v>97447</v>
      </c>
      <c r="G15" s="37">
        <v>9006.2800000000007</v>
      </c>
      <c r="H15" s="37">
        <v>0</v>
      </c>
      <c r="I15" s="37">
        <f t="shared" si="1"/>
        <v>9.2422342401510562</v>
      </c>
    </row>
    <row r="16" spans="1:15" ht="25.5" x14ac:dyDescent="0.25">
      <c r="A16" s="8"/>
      <c r="B16" s="12">
        <v>6382</v>
      </c>
      <c r="C16" s="12" t="s">
        <v>197</v>
      </c>
      <c r="D16" s="37">
        <v>0</v>
      </c>
      <c r="E16" s="37">
        <v>1350027</v>
      </c>
      <c r="F16" s="37">
        <v>1350027</v>
      </c>
      <c r="G16" s="37">
        <v>0</v>
      </c>
      <c r="H16" s="37"/>
      <c r="I16" s="37"/>
    </row>
    <row r="17" spans="1:9" x14ac:dyDescent="0.25">
      <c r="A17" s="9"/>
      <c r="B17" s="8">
        <v>64</v>
      </c>
      <c r="C17" s="8" t="s">
        <v>21</v>
      </c>
      <c r="D17" s="42">
        <f>SUM(D18)</f>
        <v>1531.28</v>
      </c>
      <c r="E17" s="42">
        <f>SUM(E18)</f>
        <v>200</v>
      </c>
      <c r="F17" s="42">
        <f>SUM(F18)</f>
        <v>200</v>
      </c>
      <c r="G17" s="42">
        <f>SUM(G18)</f>
        <v>15.65</v>
      </c>
      <c r="H17" s="42">
        <f t="shared" si="0"/>
        <v>1.0220207930620135</v>
      </c>
      <c r="I17" s="42">
        <f t="shared" si="1"/>
        <v>7.8250000000000002</v>
      </c>
    </row>
    <row r="18" spans="1:9" x14ac:dyDescent="0.25">
      <c r="A18" s="9"/>
      <c r="B18" s="8">
        <v>641</v>
      </c>
      <c r="C18" s="8" t="s">
        <v>118</v>
      </c>
      <c r="D18" s="42">
        <f>SUM(D19:D22)</f>
        <v>1531.28</v>
      </c>
      <c r="E18" s="42">
        <f>SUM(E19:E22)</f>
        <v>200</v>
      </c>
      <c r="F18" s="42">
        <f>SUM(F19:F22)</f>
        <v>200</v>
      </c>
      <c r="G18" s="42">
        <f>SUM(G19:G22)</f>
        <v>15.65</v>
      </c>
      <c r="H18" s="42">
        <f t="shared" si="0"/>
        <v>1.0220207930620135</v>
      </c>
      <c r="I18" s="42">
        <f t="shared" si="1"/>
        <v>7.8250000000000002</v>
      </c>
    </row>
    <row r="19" spans="1:9" x14ac:dyDescent="0.25">
      <c r="A19" s="9"/>
      <c r="B19" s="12">
        <v>6413</v>
      </c>
      <c r="C19" s="12" t="s">
        <v>119</v>
      </c>
      <c r="D19" s="37">
        <v>0</v>
      </c>
      <c r="E19" s="37">
        <v>200</v>
      </c>
      <c r="F19" s="37">
        <v>200</v>
      </c>
      <c r="G19" s="37">
        <v>0</v>
      </c>
      <c r="H19" s="37">
        <v>0</v>
      </c>
      <c r="I19" s="37">
        <f t="shared" si="1"/>
        <v>0</v>
      </c>
    </row>
    <row r="20" spans="1:9" x14ac:dyDescent="0.25">
      <c r="A20" s="9"/>
      <c r="B20" s="12">
        <v>6414</v>
      </c>
      <c r="C20" s="12" t="s">
        <v>120</v>
      </c>
      <c r="D20" s="37">
        <v>18.579999999999998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</row>
    <row r="21" spans="1:9" ht="25.5" x14ac:dyDescent="0.25">
      <c r="A21" s="9"/>
      <c r="B21" s="12">
        <v>6415</v>
      </c>
      <c r="C21" s="12" t="s">
        <v>189</v>
      </c>
      <c r="D21" s="37">
        <v>0</v>
      </c>
      <c r="E21" s="37">
        <v>0</v>
      </c>
      <c r="F21" s="37">
        <v>0</v>
      </c>
      <c r="G21" s="37">
        <v>15.65</v>
      </c>
      <c r="H21" s="37">
        <v>0</v>
      </c>
      <c r="I21" s="37">
        <v>0</v>
      </c>
    </row>
    <row r="22" spans="1:9" x14ac:dyDescent="0.25">
      <c r="A22" s="9"/>
      <c r="B22" s="12">
        <v>6416</v>
      </c>
      <c r="C22" s="12" t="s">
        <v>121</v>
      </c>
      <c r="D22" s="37">
        <v>1512.7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</row>
    <row r="23" spans="1:9" ht="38.25" x14ac:dyDescent="0.25">
      <c r="A23" s="9"/>
      <c r="B23" s="8">
        <v>65</v>
      </c>
      <c r="C23" s="8" t="s">
        <v>22</v>
      </c>
      <c r="D23" s="42">
        <f t="shared" ref="D23:F24" si="2">SUM(D24)</f>
        <v>467706.5</v>
      </c>
      <c r="E23" s="42">
        <f t="shared" si="2"/>
        <v>1228000</v>
      </c>
      <c r="F23" s="42">
        <f t="shared" si="2"/>
        <v>1228000</v>
      </c>
      <c r="G23" s="42">
        <f>SUM(G24)</f>
        <v>531853.82999999996</v>
      </c>
      <c r="H23" s="42">
        <f t="shared" si="0"/>
        <v>113.71529581051362</v>
      </c>
      <c r="I23" s="42">
        <f t="shared" si="1"/>
        <v>43.310572475570034</v>
      </c>
    </row>
    <row r="24" spans="1:9" x14ac:dyDescent="0.25">
      <c r="A24" s="9"/>
      <c r="B24" s="8">
        <v>652</v>
      </c>
      <c r="C24" s="8" t="s">
        <v>122</v>
      </c>
      <c r="D24" s="42">
        <f t="shared" si="2"/>
        <v>467706.5</v>
      </c>
      <c r="E24" s="42">
        <f t="shared" si="2"/>
        <v>1228000</v>
      </c>
      <c r="F24" s="42">
        <f t="shared" si="2"/>
        <v>1228000</v>
      </c>
      <c r="G24" s="42">
        <f>SUM(G25)</f>
        <v>531853.82999999996</v>
      </c>
      <c r="H24" s="42">
        <f t="shared" si="0"/>
        <v>113.71529581051362</v>
      </c>
      <c r="I24" s="42">
        <f t="shared" si="1"/>
        <v>43.310572475570034</v>
      </c>
    </row>
    <row r="25" spans="1:9" x14ac:dyDescent="0.25">
      <c r="A25" s="9"/>
      <c r="B25" s="12">
        <v>6526</v>
      </c>
      <c r="C25" s="12" t="s">
        <v>123</v>
      </c>
      <c r="D25" s="37">
        <v>467706.5</v>
      </c>
      <c r="E25" s="37">
        <v>1228000</v>
      </c>
      <c r="F25" s="37">
        <v>1228000</v>
      </c>
      <c r="G25" s="37">
        <v>531853.82999999996</v>
      </c>
      <c r="H25" s="37">
        <f t="shared" si="0"/>
        <v>113.71529581051362</v>
      </c>
      <c r="I25" s="37">
        <f t="shared" si="1"/>
        <v>43.310572475570034</v>
      </c>
    </row>
    <row r="26" spans="1:9" ht="25.5" x14ac:dyDescent="0.25">
      <c r="A26" s="9"/>
      <c r="B26" s="8">
        <v>66</v>
      </c>
      <c r="C26" s="8" t="s">
        <v>23</v>
      </c>
      <c r="D26" s="42">
        <f>SUM(D27+D29)</f>
        <v>966927.54</v>
      </c>
      <c r="E26" s="42">
        <f>SUM(E27+E29)</f>
        <v>2241050</v>
      </c>
      <c r="F26" s="42">
        <f>SUM(F27+F29)</f>
        <v>2241050</v>
      </c>
      <c r="G26" s="42">
        <f>SUM(G27+G29)</f>
        <v>998732.66</v>
      </c>
      <c r="H26" s="42">
        <f t="shared" si="0"/>
        <v>103.2892971483675</v>
      </c>
      <c r="I26" s="42">
        <f t="shared" si="1"/>
        <v>44.56538943798666</v>
      </c>
    </row>
    <row r="27" spans="1:9" ht="25.5" x14ac:dyDescent="0.25">
      <c r="A27" s="9"/>
      <c r="B27" s="8">
        <v>661</v>
      </c>
      <c r="C27" s="8" t="s">
        <v>124</v>
      </c>
      <c r="D27" s="42">
        <f>SUM(D28)</f>
        <v>965377.54</v>
      </c>
      <c r="E27" s="42">
        <f>SUM(E28)</f>
        <v>2241050</v>
      </c>
      <c r="F27" s="42">
        <f>SUM(F28)</f>
        <v>2241050</v>
      </c>
      <c r="G27" s="42">
        <f>SUM(G28)</f>
        <v>998732.66</v>
      </c>
      <c r="H27" s="42">
        <f t="shared" si="0"/>
        <v>103.45513735486327</v>
      </c>
      <c r="I27" s="42">
        <f t="shared" si="1"/>
        <v>44.56538943798666</v>
      </c>
    </row>
    <row r="28" spans="1:9" x14ac:dyDescent="0.25">
      <c r="A28" s="9"/>
      <c r="B28" s="12">
        <v>6615</v>
      </c>
      <c r="C28" s="12" t="s">
        <v>125</v>
      </c>
      <c r="D28" s="37">
        <v>965377.54</v>
      </c>
      <c r="E28" s="37">
        <v>2241050</v>
      </c>
      <c r="F28" s="37">
        <v>2241050</v>
      </c>
      <c r="G28" s="37">
        <v>998732.66</v>
      </c>
      <c r="H28" s="37">
        <f t="shared" si="0"/>
        <v>103.45513735486327</v>
      </c>
      <c r="I28" s="37">
        <f t="shared" si="1"/>
        <v>44.56538943798666</v>
      </c>
    </row>
    <row r="29" spans="1:9" ht="25.5" x14ac:dyDescent="0.25">
      <c r="A29" s="9"/>
      <c r="B29" s="8">
        <v>663</v>
      </c>
      <c r="C29" s="8" t="s">
        <v>126</v>
      </c>
      <c r="D29" s="42">
        <f>SUM(D30)</f>
        <v>1550</v>
      </c>
      <c r="E29" s="42">
        <f>SUM(E30)</f>
        <v>0</v>
      </c>
      <c r="F29" s="42">
        <f>SUM(F30)</f>
        <v>0</v>
      </c>
      <c r="G29" s="42">
        <f>SUM(G30)</f>
        <v>0</v>
      </c>
      <c r="H29" s="42">
        <f t="shared" si="0"/>
        <v>0</v>
      </c>
      <c r="I29" s="42">
        <v>0</v>
      </c>
    </row>
    <row r="30" spans="1:9" x14ac:dyDescent="0.25">
      <c r="A30" s="9"/>
      <c r="B30" s="12">
        <v>6631</v>
      </c>
      <c r="C30" s="12" t="s">
        <v>127</v>
      </c>
      <c r="D30" s="37">
        <v>1550</v>
      </c>
      <c r="E30" s="37">
        <v>0</v>
      </c>
      <c r="F30" s="37">
        <v>0</v>
      </c>
      <c r="G30" s="37">
        <v>0</v>
      </c>
      <c r="H30" s="37">
        <f t="shared" si="0"/>
        <v>0</v>
      </c>
      <c r="I30" s="37">
        <v>0</v>
      </c>
    </row>
    <row r="31" spans="1:9" ht="25.5" x14ac:dyDescent="0.25">
      <c r="A31" s="9"/>
      <c r="B31" s="57">
        <v>67</v>
      </c>
      <c r="C31" s="8" t="s">
        <v>24</v>
      </c>
      <c r="D31" s="42">
        <f>SUM(D32+D36)</f>
        <v>1867598.2200000002</v>
      </c>
      <c r="E31" s="42">
        <f>SUM(E32+E36)</f>
        <v>5178260</v>
      </c>
      <c r="F31" s="42">
        <f>SUM(F32+F36)</f>
        <v>5178260</v>
      </c>
      <c r="G31" s="42">
        <f>SUM(G32+G36)</f>
        <v>2365212.2399999998</v>
      </c>
      <c r="H31" s="42">
        <f t="shared" si="0"/>
        <v>126.64459703757906</v>
      </c>
      <c r="I31" s="42">
        <f t="shared" si="1"/>
        <v>45.675810793587033</v>
      </c>
    </row>
    <row r="32" spans="1:9" ht="38.25" x14ac:dyDescent="0.25">
      <c r="A32" s="9"/>
      <c r="B32" s="57">
        <v>671</v>
      </c>
      <c r="C32" s="8" t="s">
        <v>128</v>
      </c>
      <c r="D32" s="42">
        <f>SUM(D33:D35)</f>
        <v>214763.88</v>
      </c>
      <c r="E32" s="42">
        <f>SUM(E33:E35)</f>
        <v>1068668</v>
      </c>
      <c r="F32" s="42">
        <f>SUM(F33:F35)</f>
        <v>1068668</v>
      </c>
      <c r="G32" s="42">
        <f>SUM(G33:G35)</f>
        <v>204786.88</v>
      </c>
      <c r="H32" s="42">
        <f t="shared" si="0"/>
        <v>95.354432970758396</v>
      </c>
      <c r="I32" s="42">
        <f t="shared" si="1"/>
        <v>19.162815766917323</v>
      </c>
    </row>
    <row r="33" spans="1:9" ht="25.5" x14ac:dyDescent="0.25">
      <c r="A33" s="9"/>
      <c r="B33" s="9">
        <v>6711</v>
      </c>
      <c r="C33" s="12" t="s">
        <v>129</v>
      </c>
      <c r="D33" s="37">
        <v>24973.45</v>
      </c>
      <c r="E33" s="37">
        <v>238923</v>
      </c>
      <c r="F33" s="37">
        <v>238923</v>
      </c>
      <c r="G33" s="37">
        <v>32625.71</v>
      </c>
      <c r="H33" s="37">
        <f t="shared" si="0"/>
        <v>130.64158135940366</v>
      </c>
      <c r="I33" s="37">
        <f t="shared" si="1"/>
        <v>13.655324100233129</v>
      </c>
    </row>
    <row r="34" spans="1:9" ht="38.25" x14ac:dyDescent="0.25">
      <c r="A34" s="9"/>
      <c r="B34" s="9">
        <v>6712</v>
      </c>
      <c r="C34" s="12" t="s">
        <v>130</v>
      </c>
      <c r="D34" s="37">
        <v>20870.509999999998</v>
      </c>
      <c r="E34" s="37">
        <v>564300</v>
      </c>
      <c r="F34" s="37">
        <v>564300</v>
      </c>
      <c r="G34" s="37">
        <v>3241.25</v>
      </c>
      <c r="H34" s="37">
        <f t="shared" si="0"/>
        <v>15.530286514320926</v>
      </c>
      <c r="I34" s="37">
        <f t="shared" si="1"/>
        <v>0.57438419280524544</v>
      </c>
    </row>
    <row r="35" spans="1:9" ht="38.25" x14ac:dyDescent="0.25">
      <c r="A35" s="9"/>
      <c r="B35" s="9">
        <v>6714</v>
      </c>
      <c r="C35" s="12" t="s">
        <v>190</v>
      </c>
      <c r="D35" s="37">
        <v>168919.92</v>
      </c>
      <c r="E35" s="37">
        <v>265445</v>
      </c>
      <c r="F35" s="37">
        <v>265445</v>
      </c>
      <c r="G35" s="37">
        <v>168919.92</v>
      </c>
      <c r="H35" s="37">
        <f t="shared" si="0"/>
        <v>100</v>
      </c>
      <c r="I35" s="37">
        <f t="shared" si="1"/>
        <v>63.63650473732789</v>
      </c>
    </row>
    <row r="36" spans="1:9" ht="25.5" x14ac:dyDescent="0.25">
      <c r="A36" s="9"/>
      <c r="B36" s="57">
        <v>673</v>
      </c>
      <c r="C36" s="8" t="s">
        <v>131</v>
      </c>
      <c r="D36" s="42">
        <f>SUM(D37)</f>
        <v>1652834.34</v>
      </c>
      <c r="E36" s="42">
        <f>SUM(E37)</f>
        <v>4109592</v>
      </c>
      <c r="F36" s="42">
        <f>SUM(F37)</f>
        <v>4109592</v>
      </c>
      <c r="G36" s="42">
        <f>SUM(G37)</f>
        <v>2160425.36</v>
      </c>
      <c r="H36" s="42">
        <f t="shared" si="0"/>
        <v>130.71033846017502</v>
      </c>
      <c r="I36" s="42">
        <f t="shared" si="1"/>
        <v>52.570312576041609</v>
      </c>
    </row>
    <row r="37" spans="1:9" ht="25.5" x14ac:dyDescent="0.25">
      <c r="A37" s="9"/>
      <c r="B37" s="9">
        <v>6731</v>
      </c>
      <c r="C37" s="12" t="s">
        <v>131</v>
      </c>
      <c r="D37" s="37">
        <v>1652834.34</v>
      </c>
      <c r="E37" s="37">
        <v>4109592</v>
      </c>
      <c r="F37" s="37">
        <v>4109592</v>
      </c>
      <c r="G37" s="37">
        <v>2160425.36</v>
      </c>
      <c r="H37" s="37">
        <f t="shared" si="0"/>
        <v>130.71033846017502</v>
      </c>
      <c r="I37" s="37">
        <f t="shared" si="1"/>
        <v>52.570312576041609</v>
      </c>
    </row>
    <row r="38" spans="1:9" x14ac:dyDescent="0.25">
      <c r="A38" s="9"/>
      <c r="B38" s="57">
        <v>68</v>
      </c>
      <c r="C38" s="8" t="s">
        <v>187</v>
      </c>
      <c r="D38" s="42">
        <v>0</v>
      </c>
      <c r="E38" s="42">
        <v>0</v>
      </c>
      <c r="F38" s="42">
        <v>0</v>
      </c>
      <c r="G38" s="42">
        <f>SUM(G39)</f>
        <v>1259.1500000000001</v>
      </c>
      <c r="H38" s="42">
        <v>0</v>
      </c>
      <c r="I38" s="42">
        <v>0</v>
      </c>
    </row>
    <row r="39" spans="1:9" x14ac:dyDescent="0.25">
      <c r="A39" s="9"/>
      <c r="B39" s="57">
        <v>683</v>
      </c>
      <c r="C39" s="8" t="s">
        <v>188</v>
      </c>
      <c r="D39" s="42">
        <v>0</v>
      </c>
      <c r="E39" s="42">
        <v>0</v>
      </c>
      <c r="F39" s="42">
        <v>0</v>
      </c>
      <c r="G39" s="42">
        <f>SUM(G40)</f>
        <v>1259.1500000000001</v>
      </c>
      <c r="H39" s="42">
        <v>0</v>
      </c>
      <c r="I39" s="42">
        <v>0</v>
      </c>
    </row>
    <row r="40" spans="1:9" x14ac:dyDescent="0.25">
      <c r="A40" s="9"/>
      <c r="B40" s="9">
        <v>6831</v>
      </c>
      <c r="C40" s="12" t="s">
        <v>188</v>
      </c>
      <c r="D40" s="37">
        <v>0</v>
      </c>
      <c r="E40" s="37">
        <v>0</v>
      </c>
      <c r="F40" s="37">
        <v>0</v>
      </c>
      <c r="G40" s="37">
        <v>1259.1500000000001</v>
      </c>
      <c r="H40" s="37">
        <v>0</v>
      </c>
      <c r="I40" s="37">
        <v>0</v>
      </c>
    </row>
    <row r="42" spans="1:9" ht="15.75" customHeight="1" x14ac:dyDescent="0.25">
      <c r="A42" s="101" t="s">
        <v>25</v>
      </c>
      <c r="B42" s="101"/>
      <c r="C42" s="101"/>
      <c r="D42" s="101"/>
      <c r="E42" s="101"/>
      <c r="F42" s="101"/>
      <c r="G42" s="101"/>
      <c r="H42" s="101"/>
      <c r="I42" s="101"/>
    </row>
    <row r="43" spans="1:9" ht="18" x14ac:dyDescent="0.25">
      <c r="A43" s="4"/>
      <c r="B43" s="4"/>
      <c r="C43" s="4"/>
      <c r="D43" s="4"/>
      <c r="E43" s="5"/>
      <c r="F43" s="5"/>
    </row>
    <row r="44" spans="1:9" ht="29.25" customHeight="1" x14ac:dyDescent="0.25">
      <c r="A44" s="107" t="s">
        <v>35</v>
      </c>
      <c r="B44" s="108"/>
      <c r="C44" s="109"/>
      <c r="D44" s="69" t="s">
        <v>193</v>
      </c>
      <c r="E44" s="69" t="s">
        <v>194</v>
      </c>
      <c r="F44" s="69" t="s">
        <v>195</v>
      </c>
      <c r="G44" s="69" t="s">
        <v>196</v>
      </c>
      <c r="H44" s="69" t="s">
        <v>111</v>
      </c>
      <c r="I44" s="69" t="s">
        <v>111</v>
      </c>
    </row>
    <row r="45" spans="1:9" x14ac:dyDescent="0.25">
      <c r="A45" s="110">
        <v>1</v>
      </c>
      <c r="B45" s="111"/>
      <c r="C45" s="112"/>
      <c r="D45" s="82">
        <v>2</v>
      </c>
      <c r="E45" s="82">
        <v>3</v>
      </c>
      <c r="F45" s="82">
        <v>4</v>
      </c>
      <c r="G45" s="82">
        <v>5</v>
      </c>
      <c r="H45" s="82" t="s">
        <v>115</v>
      </c>
      <c r="I45" s="82" t="s">
        <v>113</v>
      </c>
    </row>
    <row r="46" spans="1:9" ht="21" customHeight="1" x14ac:dyDescent="0.25">
      <c r="A46" s="113" t="s">
        <v>6</v>
      </c>
      <c r="B46" s="114"/>
      <c r="C46" s="115"/>
      <c r="D46" s="84">
        <f>SUM(D47+D101)</f>
        <v>3458885.4000000004</v>
      </c>
      <c r="E46" s="84">
        <f>SUM(E47+E101)</f>
        <v>9377144</v>
      </c>
      <c r="F46" s="84">
        <f>SUM(F47+F101)</f>
        <v>9377144</v>
      </c>
      <c r="G46" s="84">
        <f>SUM(G47+G101)</f>
        <v>3918457.3499999996</v>
      </c>
      <c r="H46" s="84">
        <f>SUM(G46/D46)*100</f>
        <v>113.2867064633017</v>
      </c>
      <c r="I46" s="84">
        <f>SUM(G46/F46)*100</f>
        <v>41.787321918059483</v>
      </c>
    </row>
    <row r="47" spans="1:9" ht="15.75" customHeight="1" x14ac:dyDescent="0.25">
      <c r="A47" s="8">
        <v>3</v>
      </c>
      <c r="B47" s="8"/>
      <c r="C47" s="8" t="s">
        <v>26</v>
      </c>
      <c r="D47" s="42">
        <f>SUM(D48+D57+D90+D98)</f>
        <v>3311133.49</v>
      </c>
      <c r="E47" s="42">
        <f t="shared" ref="E47:G47" si="3">SUM(E48+E57+E90+E98)</f>
        <v>7454417</v>
      </c>
      <c r="F47" s="42">
        <f t="shared" si="3"/>
        <v>7454417</v>
      </c>
      <c r="G47" s="42">
        <f t="shared" si="3"/>
        <v>3671533.01</v>
      </c>
      <c r="H47" s="42">
        <f t="shared" ref="H47:H116" si="4">SUM(G47/D47)*100</f>
        <v>110.88447569656878</v>
      </c>
      <c r="I47" s="42">
        <f t="shared" ref="I47:I116" si="5">SUM(G47/F47)*100</f>
        <v>49.253120800727942</v>
      </c>
    </row>
    <row r="48" spans="1:9" ht="15.75" customHeight="1" x14ac:dyDescent="0.25">
      <c r="A48" s="8"/>
      <c r="B48" s="8">
        <v>31</v>
      </c>
      <c r="C48" s="8" t="s">
        <v>27</v>
      </c>
      <c r="D48" s="42">
        <f>SUM(D49+D52+D54)</f>
        <v>2192071.7599999998</v>
      </c>
      <c r="E48" s="42">
        <f>SUM(E49+E52+E54)</f>
        <v>4845150</v>
      </c>
      <c r="F48" s="42">
        <f>SUM(F49+F52+F54)</f>
        <v>4845150</v>
      </c>
      <c r="G48" s="42">
        <f>SUM(G49+G52+G54)</f>
        <v>2553164.8899999997</v>
      </c>
      <c r="H48" s="42">
        <f t="shared" si="4"/>
        <v>116.47268746347974</v>
      </c>
      <c r="I48" s="42">
        <f t="shared" si="5"/>
        <v>52.69527032186825</v>
      </c>
    </row>
    <row r="49" spans="1:9" ht="15.75" customHeight="1" x14ac:dyDescent="0.25">
      <c r="A49" s="8"/>
      <c r="B49" s="8">
        <v>311</v>
      </c>
      <c r="C49" s="8" t="s">
        <v>132</v>
      </c>
      <c r="D49" s="42">
        <f>SUM(D50:D51)</f>
        <v>1884334.63</v>
      </c>
      <c r="E49" s="42">
        <f>SUM(E50:E51)</f>
        <v>3336550</v>
      </c>
      <c r="F49" s="42">
        <f>SUM(F50:F51)</f>
        <v>3336550</v>
      </c>
      <c r="G49" s="42">
        <f>SUM(G50:G51)</f>
        <v>1777591.8699999999</v>
      </c>
      <c r="H49" s="42">
        <f t="shared" si="4"/>
        <v>94.335254561446973</v>
      </c>
      <c r="I49" s="42">
        <f t="shared" si="5"/>
        <v>53.276344427627329</v>
      </c>
    </row>
    <row r="50" spans="1:9" ht="15.75" customHeight="1" x14ac:dyDescent="0.25">
      <c r="A50" s="8"/>
      <c r="B50" s="12">
        <v>3111</v>
      </c>
      <c r="C50" s="12" t="s">
        <v>133</v>
      </c>
      <c r="D50" s="37">
        <v>1790143.94</v>
      </c>
      <c r="E50" s="37">
        <v>3206550</v>
      </c>
      <c r="F50" s="37">
        <v>3206550</v>
      </c>
      <c r="G50" s="37">
        <v>1681226.93</v>
      </c>
      <c r="H50" s="37">
        <f t="shared" si="4"/>
        <v>93.915740094061931</v>
      </c>
      <c r="I50" s="37">
        <f t="shared" si="5"/>
        <v>52.431021814722989</v>
      </c>
    </row>
    <row r="51" spans="1:9" ht="15.75" customHeight="1" x14ac:dyDescent="0.25">
      <c r="A51" s="8"/>
      <c r="B51" s="12">
        <v>3113</v>
      </c>
      <c r="C51" s="12" t="s">
        <v>134</v>
      </c>
      <c r="D51" s="37">
        <v>94190.69</v>
      </c>
      <c r="E51" s="37">
        <v>130000</v>
      </c>
      <c r="F51" s="37">
        <v>130000</v>
      </c>
      <c r="G51" s="37">
        <v>96364.94</v>
      </c>
      <c r="H51" s="37">
        <f t="shared" si="4"/>
        <v>102.30834915849965</v>
      </c>
      <c r="I51" s="37">
        <f t="shared" si="5"/>
        <v>74.126876923076921</v>
      </c>
    </row>
    <row r="52" spans="1:9" ht="15.75" customHeight="1" x14ac:dyDescent="0.25">
      <c r="A52" s="8"/>
      <c r="B52" s="8">
        <v>312</v>
      </c>
      <c r="C52" s="8" t="s">
        <v>136</v>
      </c>
      <c r="D52" s="42">
        <f>SUM(D53)</f>
        <v>38229.72</v>
      </c>
      <c r="E52" s="42">
        <f>SUM(E53)</f>
        <v>158600</v>
      </c>
      <c r="F52" s="42">
        <f>SUM(F53)</f>
        <v>158600</v>
      </c>
      <c r="G52" s="42">
        <f>SUM(G53)</f>
        <v>31337.52</v>
      </c>
      <c r="H52" s="42">
        <f t="shared" si="4"/>
        <v>81.971617893094688</v>
      </c>
      <c r="I52" s="42">
        <f t="shared" si="5"/>
        <v>19.758839848675912</v>
      </c>
    </row>
    <row r="53" spans="1:9" ht="15.75" customHeight="1" x14ac:dyDescent="0.25">
      <c r="A53" s="8"/>
      <c r="B53" s="12">
        <v>3121</v>
      </c>
      <c r="C53" s="12" t="s">
        <v>136</v>
      </c>
      <c r="D53" s="37">
        <v>38229.72</v>
      </c>
      <c r="E53" s="37">
        <v>158600</v>
      </c>
      <c r="F53" s="37">
        <v>158600</v>
      </c>
      <c r="G53" s="37">
        <v>31337.52</v>
      </c>
      <c r="H53" s="37">
        <f t="shared" si="4"/>
        <v>81.971617893094688</v>
      </c>
      <c r="I53" s="37">
        <f t="shared" si="5"/>
        <v>19.758839848675912</v>
      </c>
    </row>
    <row r="54" spans="1:9" ht="15.75" customHeight="1" x14ac:dyDescent="0.25">
      <c r="A54" s="8"/>
      <c r="B54" s="8">
        <v>313</v>
      </c>
      <c r="C54" s="8" t="s">
        <v>135</v>
      </c>
      <c r="D54" s="42">
        <f>SUM(D55:D56)</f>
        <v>269507.40999999997</v>
      </c>
      <c r="E54" s="42">
        <f>SUM(E55:E56)</f>
        <v>1350000</v>
      </c>
      <c r="F54" s="42">
        <f>SUM(F55:F56)</f>
        <v>1350000</v>
      </c>
      <c r="G54" s="42">
        <f>SUM(G55:G56)</f>
        <v>744235.5</v>
      </c>
      <c r="H54" s="42">
        <f t="shared" si="4"/>
        <v>276.1465816468646</v>
      </c>
      <c r="I54" s="42">
        <f t="shared" si="5"/>
        <v>55.128555555555558</v>
      </c>
    </row>
    <row r="55" spans="1:9" x14ac:dyDescent="0.25">
      <c r="A55" s="8"/>
      <c r="B55" s="12">
        <v>3131</v>
      </c>
      <c r="C55" s="12" t="s">
        <v>137</v>
      </c>
      <c r="D55" s="37">
        <v>0</v>
      </c>
      <c r="E55" s="37">
        <v>790000</v>
      </c>
      <c r="F55" s="37">
        <v>790000</v>
      </c>
      <c r="G55" s="37">
        <v>425683.14</v>
      </c>
      <c r="H55" s="37">
        <v>0</v>
      </c>
      <c r="I55" s="37">
        <f t="shared" si="5"/>
        <v>53.8839417721519</v>
      </c>
    </row>
    <row r="56" spans="1:9" ht="25.5" x14ac:dyDescent="0.25">
      <c r="A56" s="8"/>
      <c r="B56" s="12">
        <v>3132</v>
      </c>
      <c r="C56" s="12" t="s">
        <v>138</v>
      </c>
      <c r="D56" s="37">
        <v>269507.40999999997</v>
      </c>
      <c r="E56" s="37">
        <v>560000</v>
      </c>
      <c r="F56" s="37">
        <v>560000</v>
      </c>
      <c r="G56" s="37">
        <v>318552.36</v>
      </c>
      <c r="H56" s="37">
        <f t="shared" si="4"/>
        <v>118.19799685656139</v>
      </c>
      <c r="I56" s="37">
        <f t="shared" si="5"/>
        <v>56.884349999999998</v>
      </c>
    </row>
    <row r="57" spans="1:9" x14ac:dyDescent="0.25">
      <c r="A57" s="9"/>
      <c r="B57" s="57">
        <v>32</v>
      </c>
      <c r="C57" s="57" t="s">
        <v>28</v>
      </c>
      <c r="D57" s="42">
        <f t="shared" ref="D57:F57" si="6">SUM(D58+D62+D69+D79+D81+D83)</f>
        <v>1081019.6500000001</v>
      </c>
      <c r="E57" s="42">
        <f t="shared" si="6"/>
        <v>2539431</v>
      </c>
      <c r="F57" s="42">
        <f t="shared" si="6"/>
        <v>2539431</v>
      </c>
      <c r="G57" s="42">
        <f>SUM(G58+G62+G69+G79+G81+G83)</f>
        <v>1080475.56</v>
      </c>
      <c r="H57" s="42">
        <f t="shared" si="4"/>
        <v>99.949668814993316</v>
      </c>
      <c r="I57" s="42">
        <f t="shared" si="5"/>
        <v>42.547939282461314</v>
      </c>
    </row>
    <row r="58" spans="1:9" x14ac:dyDescent="0.25">
      <c r="A58" s="9"/>
      <c r="B58" s="57">
        <v>321</v>
      </c>
      <c r="C58" s="57" t="s">
        <v>180</v>
      </c>
      <c r="D58" s="42">
        <f>SUM(D59:D61)</f>
        <v>81593.170000000013</v>
      </c>
      <c r="E58" s="42">
        <f>SUM(E59:E61)</f>
        <v>148100</v>
      </c>
      <c r="F58" s="42">
        <f>SUM(F59:F61)</f>
        <v>148100</v>
      </c>
      <c r="G58" s="42">
        <f>SUM(G59:G61)</f>
        <v>84664.73000000001</v>
      </c>
      <c r="H58" s="42">
        <f t="shared" si="4"/>
        <v>103.76448175748043</v>
      </c>
      <c r="I58" s="42">
        <f t="shared" si="5"/>
        <v>57.167272113436873</v>
      </c>
    </row>
    <row r="59" spans="1:9" x14ac:dyDescent="0.25">
      <c r="A59" s="9"/>
      <c r="B59" s="9">
        <v>3211</v>
      </c>
      <c r="C59" s="9" t="s">
        <v>139</v>
      </c>
      <c r="D59" s="37">
        <v>8689.93</v>
      </c>
      <c r="E59" s="37">
        <v>10300</v>
      </c>
      <c r="F59" s="37">
        <v>10300</v>
      </c>
      <c r="G59" s="37">
        <v>9017.02</v>
      </c>
      <c r="H59" s="37">
        <f t="shared" si="4"/>
        <v>103.76401190803608</v>
      </c>
      <c r="I59" s="37">
        <f t="shared" si="5"/>
        <v>87.543883495145636</v>
      </c>
    </row>
    <row r="60" spans="1:9" ht="25.5" x14ac:dyDescent="0.25">
      <c r="A60" s="9"/>
      <c r="B60" s="9">
        <v>3212</v>
      </c>
      <c r="C60" s="58" t="s">
        <v>140</v>
      </c>
      <c r="D60" s="37">
        <v>68010.740000000005</v>
      </c>
      <c r="E60" s="37">
        <v>130800</v>
      </c>
      <c r="F60" s="37">
        <v>130800</v>
      </c>
      <c r="G60" s="37">
        <v>70155.05</v>
      </c>
      <c r="H60" s="37">
        <f t="shared" si="4"/>
        <v>103.15289908623255</v>
      </c>
      <c r="I60" s="37">
        <f t="shared" si="5"/>
        <v>53.635359327217124</v>
      </c>
    </row>
    <row r="61" spans="1:9" x14ac:dyDescent="0.25">
      <c r="A61" s="9"/>
      <c r="B61" s="9">
        <v>3213</v>
      </c>
      <c r="C61" s="58" t="s">
        <v>141</v>
      </c>
      <c r="D61" s="37">
        <v>4892.5</v>
      </c>
      <c r="E61" s="37">
        <v>7000</v>
      </c>
      <c r="F61" s="37">
        <v>7000</v>
      </c>
      <c r="G61" s="37">
        <v>5492.66</v>
      </c>
      <c r="H61" s="37">
        <f t="shared" si="4"/>
        <v>112.26693919264179</v>
      </c>
      <c r="I61" s="37">
        <f t="shared" si="5"/>
        <v>78.466571428571427</v>
      </c>
    </row>
    <row r="62" spans="1:9" x14ac:dyDescent="0.25">
      <c r="A62" s="9"/>
      <c r="B62" s="57">
        <v>322</v>
      </c>
      <c r="C62" s="59" t="s">
        <v>142</v>
      </c>
      <c r="D62" s="42">
        <f>SUM(D63:D67)</f>
        <v>571252.71</v>
      </c>
      <c r="E62" s="42">
        <f>SUM(E63:E68)</f>
        <v>1171500</v>
      </c>
      <c r="F62" s="42">
        <f>SUM(F63:F68)</f>
        <v>1171500</v>
      </c>
      <c r="G62" s="42">
        <f>SUM(G63:G67)</f>
        <v>555654.1100000001</v>
      </c>
      <c r="H62" s="42">
        <f t="shared" si="4"/>
        <v>97.26940463879815</v>
      </c>
      <c r="I62" s="42">
        <f t="shared" si="5"/>
        <v>47.43099530516433</v>
      </c>
    </row>
    <row r="63" spans="1:9" ht="18.75" customHeight="1" x14ac:dyDescent="0.25">
      <c r="A63" s="9"/>
      <c r="B63" s="9">
        <v>3221</v>
      </c>
      <c r="C63" s="58" t="s">
        <v>143</v>
      </c>
      <c r="D63" s="37">
        <v>52825.15</v>
      </c>
      <c r="E63" s="37">
        <v>120200</v>
      </c>
      <c r="F63" s="37">
        <v>120200</v>
      </c>
      <c r="G63" s="37">
        <v>42536.07</v>
      </c>
      <c r="H63" s="37">
        <f t="shared" si="4"/>
        <v>80.522383750921662</v>
      </c>
      <c r="I63" s="37">
        <f t="shared" si="5"/>
        <v>35.387745424292845</v>
      </c>
    </row>
    <row r="64" spans="1:9" x14ac:dyDescent="0.25">
      <c r="A64" s="9"/>
      <c r="B64" s="9">
        <v>3222</v>
      </c>
      <c r="C64" s="58" t="s">
        <v>144</v>
      </c>
      <c r="D64" s="37">
        <v>201961.82</v>
      </c>
      <c r="E64" s="37">
        <v>446700</v>
      </c>
      <c r="F64" s="37">
        <v>446700</v>
      </c>
      <c r="G64" s="37">
        <v>202884.88</v>
      </c>
      <c r="H64" s="37">
        <f t="shared" si="4"/>
        <v>100.45704678240671</v>
      </c>
      <c r="I64" s="37">
        <f t="shared" si="5"/>
        <v>45.418598612043873</v>
      </c>
    </row>
    <row r="65" spans="1:9" x14ac:dyDescent="0.25">
      <c r="A65" s="9"/>
      <c r="B65" s="9">
        <v>3223</v>
      </c>
      <c r="C65" s="58" t="s">
        <v>145</v>
      </c>
      <c r="D65" s="37">
        <v>292577.51</v>
      </c>
      <c r="E65" s="37">
        <v>499300</v>
      </c>
      <c r="F65" s="37">
        <v>499300</v>
      </c>
      <c r="G65" s="37">
        <v>266638.78000000003</v>
      </c>
      <c r="H65" s="37">
        <f t="shared" si="4"/>
        <v>91.134407425915967</v>
      </c>
      <c r="I65" s="37">
        <f t="shared" si="5"/>
        <v>53.402519527338278</v>
      </c>
    </row>
    <row r="66" spans="1:9" ht="25.5" x14ac:dyDescent="0.25">
      <c r="A66" s="9"/>
      <c r="B66" s="9">
        <v>3224</v>
      </c>
      <c r="C66" s="58" t="s">
        <v>146</v>
      </c>
      <c r="D66" s="37">
        <v>9676.83</v>
      </c>
      <c r="E66" s="37">
        <v>20000</v>
      </c>
      <c r="F66" s="37">
        <v>20000</v>
      </c>
      <c r="G66" s="37">
        <v>21057.83</v>
      </c>
      <c r="H66" s="37">
        <f t="shared" si="4"/>
        <v>217.61082916616292</v>
      </c>
      <c r="I66" s="37">
        <f t="shared" si="5"/>
        <v>105.28915000000001</v>
      </c>
    </row>
    <row r="67" spans="1:9" x14ac:dyDescent="0.25">
      <c r="A67" s="9"/>
      <c r="B67" s="9">
        <v>3225</v>
      </c>
      <c r="C67" s="58" t="s">
        <v>147</v>
      </c>
      <c r="D67" s="37">
        <v>14211.4</v>
      </c>
      <c r="E67" s="37">
        <v>35300</v>
      </c>
      <c r="F67" s="37">
        <v>35300</v>
      </c>
      <c r="G67" s="37">
        <v>22536.55</v>
      </c>
      <c r="H67" s="37">
        <f t="shared" si="4"/>
        <v>158.58078725530208</v>
      </c>
      <c r="I67" s="37">
        <f t="shared" si="5"/>
        <v>63.84291784702549</v>
      </c>
    </row>
    <row r="68" spans="1:9" x14ac:dyDescent="0.25">
      <c r="A68" s="9"/>
      <c r="B68" s="9">
        <v>3227</v>
      </c>
      <c r="C68" s="58" t="s">
        <v>203</v>
      </c>
      <c r="D68" s="37">
        <v>0</v>
      </c>
      <c r="E68" s="37">
        <v>50000</v>
      </c>
      <c r="F68" s="37">
        <v>50000</v>
      </c>
      <c r="G68" s="37">
        <v>0</v>
      </c>
      <c r="H68" s="37">
        <v>0</v>
      </c>
      <c r="I68" s="37">
        <f t="shared" si="5"/>
        <v>0</v>
      </c>
    </row>
    <row r="69" spans="1:9" x14ac:dyDescent="0.25">
      <c r="A69" s="9"/>
      <c r="B69" s="57">
        <v>323</v>
      </c>
      <c r="C69" s="59" t="s">
        <v>148</v>
      </c>
      <c r="D69" s="42">
        <f>SUM(D70:D78)</f>
        <v>378205.46000000008</v>
      </c>
      <c r="E69" s="42">
        <f>SUM(E70:E78)</f>
        <v>1068071</v>
      </c>
      <c r="F69" s="42">
        <f>SUM(F70:F78)</f>
        <v>1068071</v>
      </c>
      <c r="G69" s="42">
        <f>SUM(G70:G78)</f>
        <v>353291.91</v>
      </c>
      <c r="H69" s="42">
        <f t="shared" si="4"/>
        <v>93.412694253541417</v>
      </c>
      <c r="I69" s="42">
        <f t="shared" si="5"/>
        <v>33.077567877041879</v>
      </c>
    </row>
    <row r="70" spans="1:9" x14ac:dyDescent="0.25">
      <c r="A70" s="9"/>
      <c r="B70" s="9">
        <v>3231</v>
      </c>
      <c r="C70" s="58" t="s">
        <v>149</v>
      </c>
      <c r="D70" s="37">
        <v>13532.65</v>
      </c>
      <c r="E70" s="37">
        <v>28300</v>
      </c>
      <c r="F70" s="37">
        <v>28300</v>
      </c>
      <c r="G70" s="37">
        <v>13859.31</v>
      </c>
      <c r="H70" s="37">
        <f t="shared" si="4"/>
        <v>102.41386572474718</v>
      </c>
      <c r="I70" s="37">
        <f t="shared" si="5"/>
        <v>48.972826855123671</v>
      </c>
    </row>
    <row r="71" spans="1:9" x14ac:dyDescent="0.25">
      <c r="A71" s="9"/>
      <c r="B71" s="9">
        <v>3232</v>
      </c>
      <c r="C71" s="58" t="s">
        <v>150</v>
      </c>
      <c r="D71" s="37">
        <v>129465.47</v>
      </c>
      <c r="E71" s="37">
        <v>400703</v>
      </c>
      <c r="F71" s="37">
        <v>400703</v>
      </c>
      <c r="G71" s="37">
        <v>137239.74</v>
      </c>
      <c r="H71" s="37">
        <f t="shared" si="4"/>
        <v>106.00489844898411</v>
      </c>
      <c r="I71" s="37">
        <f t="shared" si="5"/>
        <v>34.249741080051805</v>
      </c>
    </row>
    <row r="72" spans="1:9" x14ac:dyDescent="0.25">
      <c r="A72" s="9"/>
      <c r="B72" s="9">
        <v>3233</v>
      </c>
      <c r="C72" s="58" t="s">
        <v>151</v>
      </c>
      <c r="D72" s="37">
        <v>30163.38</v>
      </c>
      <c r="E72" s="37">
        <v>130144</v>
      </c>
      <c r="F72" s="37">
        <v>130144</v>
      </c>
      <c r="G72" s="37">
        <v>8929.7999999999993</v>
      </c>
      <c r="H72" s="37">
        <f t="shared" si="4"/>
        <v>29.604772409458086</v>
      </c>
      <c r="I72" s="37">
        <f t="shared" si="5"/>
        <v>6.8614765183181703</v>
      </c>
    </row>
    <row r="73" spans="1:9" x14ac:dyDescent="0.25">
      <c r="A73" s="9"/>
      <c r="B73" s="9">
        <v>3234</v>
      </c>
      <c r="C73" s="58" t="s">
        <v>152</v>
      </c>
      <c r="D73" s="37">
        <v>62262.35</v>
      </c>
      <c r="E73" s="37">
        <v>105300</v>
      </c>
      <c r="F73" s="37">
        <v>105300</v>
      </c>
      <c r="G73" s="37">
        <v>50349.84</v>
      </c>
      <c r="H73" s="37">
        <f t="shared" si="4"/>
        <v>80.867233568922472</v>
      </c>
      <c r="I73" s="37">
        <f t="shared" si="5"/>
        <v>47.815612535612537</v>
      </c>
    </row>
    <row r="74" spans="1:9" x14ac:dyDescent="0.25">
      <c r="A74" s="9"/>
      <c r="B74" s="9">
        <v>3235</v>
      </c>
      <c r="C74" s="58" t="s">
        <v>153</v>
      </c>
      <c r="D74" s="37">
        <v>22197.919999999998</v>
      </c>
      <c r="E74" s="37">
        <v>40982</v>
      </c>
      <c r="F74" s="37">
        <v>40982</v>
      </c>
      <c r="G74" s="37">
        <v>16672.03</v>
      </c>
      <c r="H74" s="37">
        <f t="shared" si="4"/>
        <v>75.106271218204228</v>
      </c>
      <c r="I74" s="37">
        <f t="shared" si="5"/>
        <v>40.681347908838021</v>
      </c>
    </row>
    <row r="75" spans="1:9" x14ac:dyDescent="0.25">
      <c r="A75" s="9"/>
      <c r="B75" s="9">
        <v>3236</v>
      </c>
      <c r="C75" s="58" t="s">
        <v>154</v>
      </c>
      <c r="D75" s="37">
        <v>6698.52</v>
      </c>
      <c r="E75" s="37">
        <v>42000</v>
      </c>
      <c r="F75" s="37">
        <v>42000</v>
      </c>
      <c r="G75" s="37">
        <v>10739.96</v>
      </c>
      <c r="H75" s="37">
        <f t="shared" si="4"/>
        <v>160.33332736186497</v>
      </c>
      <c r="I75" s="37">
        <f t="shared" si="5"/>
        <v>25.571333333333328</v>
      </c>
    </row>
    <row r="76" spans="1:9" x14ac:dyDescent="0.25">
      <c r="A76" s="9"/>
      <c r="B76" s="9">
        <v>3237</v>
      </c>
      <c r="C76" s="58" t="s">
        <v>155</v>
      </c>
      <c r="D76" s="37">
        <v>54656.52</v>
      </c>
      <c r="E76" s="37">
        <v>232242</v>
      </c>
      <c r="F76" s="37">
        <v>232242</v>
      </c>
      <c r="G76" s="37">
        <v>66239.64</v>
      </c>
      <c r="H76" s="37">
        <f t="shared" si="4"/>
        <v>121.19256769366218</v>
      </c>
      <c r="I76" s="37">
        <f t="shared" si="5"/>
        <v>28.521817759061669</v>
      </c>
    </row>
    <row r="77" spans="1:9" x14ac:dyDescent="0.25">
      <c r="A77" s="9"/>
      <c r="B77" s="9">
        <v>3238</v>
      </c>
      <c r="C77" s="58" t="s">
        <v>156</v>
      </c>
      <c r="D77" s="37">
        <v>20837.939999999999</v>
      </c>
      <c r="E77" s="37">
        <v>41000</v>
      </c>
      <c r="F77" s="37">
        <v>41000</v>
      </c>
      <c r="G77" s="37">
        <v>24378.7</v>
      </c>
      <c r="H77" s="37">
        <f t="shared" si="4"/>
        <v>116.99189075311669</v>
      </c>
      <c r="I77" s="37">
        <f t="shared" si="5"/>
        <v>59.460243902439025</v>
      </c>
    </row>
    <row r="78" spans="1:9" x14ac:dyDescent="0.25">
      <c r="A78" s="9"/>
      <c r="B78" s="9">
        <v>3239</v>
      </c>
      <c r="C78" s="58" t="s">
        <v>157</v>
      </c>
      <c r="D78" s="37">
        <v>38390.71</v>
      </c>
      <c r="E78" s="37">
        <v>47400</v>
      </c>
      <c r="F78" s="37">
        <v>47400</v>
      </c>
      <c r="G78" s="37">
        <v>24882.89</v>
      </c>
      <c r="H78" s="37">
        <f t="shared" si="4"/>
        <v>64.814873181558767</v>
      </c>
      <c r="I78" s="37">
        <f t="shared" si="5"/>
        <v>52.49554852320675</v>
      </c>
    </row>
    <row r="79" spans="1:9" ht="25.5" x14ac:dyDescent="0.25">
      <c r="A79" s="9"/>
      <c r="B79" s="57">
        <v>324</v>
      </c>
      <c r="C79" s="59" t="s">
        <v>158</v>
      </c>
      <c r="D79" s="42">
        <f>SUM(D80)</f>
        <v>470</v>
      </c>
      <c r="E79" s="42">
        <f>SUM(E80)</f>
        <v>2000</v>
      </c>
      <c r="F79" s="42">
        <f>SUM(F80)</f>
        <v>2000</v>
      </c>
      <c r="G79" s="42">
        <f>SUM(G80)</f>
        <v>655.63</v>
      </c>
      <c r="H79" s="42">
        <f t="shared" si="4"/>
        <v>139.49574468085106</v>
      </c>
      <c r="I79" s="42">
        <f t="shared" si="5"/>
        <v>32.781500000000001</v>
      </c>
    </row>
    <row r="80" spans="1:9" ht="25.5" x14ac:dyDescent="0.25">
      <c r="A80" s="9"/>
      <c r="B80" s="9">
        <v>3241</v>
      </c>
      <c r="C80" s="58" t="s">
        <v>158</v>
      </c>
      <c r="D80" s="37">
        <v>470</v>
      </c>
      <c r="E80" s="37">
        <v>2000</v>
      </c>
      <c r="F80" s="37">
        <v>2000</v>
      </c>
      <c r="G80" s="37">
        <v>655.63</v>
      </c>
      <c r="H80" s="37">
        <f t="shared" si="4"/>
        <v>139.49574468085106</v>
      </c>
      <c r="I80" s="37">
        <f t="shared" si="5"/>
        <v>32.781500000000001</v>
      </c>
    </row>
    <row r="81" spans="1:9" ht="38.25" x14ac:dyDescent="0.25">
      <c r="A81" s="9"/>
      <c r="B81" s="57">
        <v>325</v>
      </c>
      <c r="C81" s="59" t="s">
        <v>198</v>
      </c>
      <c r="D81" s="42">
        <f>SUM(D82)</f>
        <v>0</v>
      </c>
      <c r="E81" s="42">
        <f>SUM(E82)</f>
        <v>40000</v>
      </c>
      <c r="F81" s="42">
        <f>SUM(F82)</f>
        <v>40000</v>
      </c>
      <c r="G81" s="42">
        <f>SUM(G82)</f>
        <v>23006.44</v>
      </c>
      <c r="H81" s="42">
        <f>SUM(H82)</f>
        <v>0</v>
      </c>
      <c r="I81" s="42">
        <f t="shared" ref="I81:I82" si="7">SUM(G81/F81)*100</f>
        <v>57.516099999999994</v>
      </c>
    </row>
    <row r="82" spans="1:9" ht="25.5" x14ac:dyDescent="0.25">
      <c r="A82" s="9"/>
      <c r="B82" s="9">
        <v>3251</v>
      </c>
      <c r="C82" s="58" t="s">
        <v>199</v>
      </c>
      <c r="D82" s="37">
        <v>0</v>
      </c>
      <c r="E82" s="37">
        <v>40000</v>
      </c>
      <c r="F82" s="37">
        <v>40000</v>
      </c>
      <c r="G82" s="37">
        <v>23006.44</v>
      </c>
      <c r="H82" s="37">
        <v>0</v>
      </c>
      <c r="I82" s="37">
        <f t="shared" si="7"/>
        <v>57.516099999999994</v>
      </c>
    </row>
    <row r="83" spans="1:9" x14ac:dyDescent="0.25">
      <c r="A83" s="9"/>
      <c r="B83" s="57">
        <v>329</v>
      </c>
      <c r="C83" s="59" t="s">
        <v>159</v>
      </c>
      <c r="D83" s="42">
        <f>SUM(D84:D89)</f>
        <v>49498.31</v>
      </c>
      <c r="E83" s="42">
        <f>SUM(E84:E89)</f>
        <v>109760</v>
      </c>
      <c r="F83" s="42">
        <f>SUM(F84:F89)</f>
        <v>109760</v>
      </c>
      <c r="G83" s="42">
        <f>SUM(G84:G89)</f>
        <v>63202.740000000005</v>
      </c>
      <c r="H83" s="42">
        <f t="shared" si="4"/>
        <v>127.68666243352553</v>
      </c>
      <c r="I83" s="42">
        <f t="shared" si="5"/>
        <v>57.582671282798835</v>
      </c>
    </row>
    <row r="84" spans="1:9" ht="25.5" x14ac:dyDescent="0.25">
      <c r="A84" s="9"/>
      <c r="B84" s="9">
        <v>3291</v>
      </c>
      <c r="C84" s="58" t="s">
        <v>160</v>
      </c>
      <c r="D84" s="37">
        <v>6103.14</v>
      </c>
      <c r="E84" s="37">
        <v>12210</v>
      </c>
      <c r="F84" s="37">
        <v>12210</v>
      </c>
      <c r="G84" s="37">
        <v>6149.19</v>
      </c>
      <c r="H84" s="37">
        <f t="shared" si="4"/>
        <v>100.75452963556464</v>
      </c>
      <c r="I84" s="37">
        <f t="shared" si="5"/>
        <v>50.361916461916458</v>
      </c>
    </row>
    <row r="85" spans="1:9" x14ac:dyDescent="0.25">
      <c r="A85" s="9"/>
      <c r="B85" s="9">
        <v>3292</v>
      </c>
      <c r="C85" s="58" t="s">
        <v>161</v>
      </c>
      <c r="D85" s="37">
        <v>10035.14</v>
      </c>
      <c r="E85" s="37">
        <v>32500</v>
      </c>
      <c r="F85" s="37">
        <v>32500</v>
      </c>
      <c r="G85" s="37">
        <v>9879.52</v>
      </c>
      <c r="H85" s="37">
        <f t="shared" si="4"/>
        <v>98.449249337826885</v>
      </c>
      <c r="I85" s="37">
        <f t="shared" si="5"/>
        <v>30.398523076923077</v>
      </c>
    </row>
    <row r="86" spans="1:9" x14ac:dyDescent="0.25">
      <c r="A86" s="9"/>
      <c r="B86" s="9">
        <v>3293</v>
      </c>
      <c r="C86" s="58" t="s">
        <v>162</v>
      </c>
      <c r="D86" s="37">
        <v>2614.6999999999998</v>
      </c>
      <c r="E86" s="37">
        <v>3000</v>
      </c>
      <c r="F86" s="37">
        <v>3000</v>
      </c>
      <c r="G86" s="37">
        <v>699.6</v>
      </c>
      <c r="H86" s="37">
        <f t="shared" si="4"/>
        <v>26.756415649978965</v>
      </c>
      <c r="I86" s="37">
        <f t="shared" si="5"/>
        <v>23.32</v>
      </c>
    </row>
    <row r="87" spans="1:9" x14ac:dyDescent="0.25">
      <c r="A87" s="9"/>
      <c r="B87" s="9">
        <v>3294</v>
      </c>
      <c r="C87" s="58" t="s">
        <v>163</v>
      </c>
      <c r="D87" s="37">
        <v>1288.6099999999999</v>
      </c>
      <c r="E87" s="37">
        <v>2700</v>
      </c>
      <c r="F87" s="37">
        <v>2700</v>
      </c>
      <c r="G87" s="37">
        <v>1406</v>
      </c>
      <c r="H87" s="37">
        <f t="shared" si="4"/>
        <v>109.10981600329038</v>
      </c>
      <c r="I87" s="37">
        <f t="shared" si="5"/>
        <v>52.074074074074076</v>
      </c>
    </row>
    <row r="88" spans="1:9" x14ac:dyDescent="0.25">
      <c r="A88" s="9"/>
      <c r="B88" s="9">
        <v>3295</v>
      </c>
      <c r="C88" s="58" t="s">
        <v>164</v>
      </c>
      <c r="D88" s="37">
        <v>455.8</v>
      </c>
      <c r="E88" s="37">
        <v>400</v>
      </c>
      <c r="F88" s="37">
        <v>400</v>
      </c>
      <c r="G88" s="37">
        <v>979.45</v>
      </c>
      <c r="H88" s="37">
        <f t="shared" si="4"/>
        <v>214.88591487494517</v>
      </c>
      <c r="I88" s="37">
        <f t="shared" si="5"/>
        <v>244.86250000000004</v>
      </c>
    </row>
    <row r="89" spans="1:9" x14ac:dyDescent="0.25">
      <c r="A89" s="9"/>
      <c r="B89" s="9">
        <v>3299</v>
      </c>
      <c r="C89" s="58" t="s">
        <v>159</v>
      </c>
      <c r="D89" s="37">
        <v>29000.92</v>
      </c>
      <c r="E89" s="37">
        <v>58950</v>
      </c>
      <c r="F89" s="37">
        <v>58950</v>
      </c>
      <c r="G89" s="37">
        <v>44088.98</v>
      </c>
      <c r="H89" s="37">
        <f t="shared" si="4"/>
        <v>152.02614261892384</v>
      </c>
      <c r="I89" s="37">
        <f t="shared" si="5"/>
        <v>74.790466497031389</v>
      </c>
    </row>
    <row r="90" spans="1:9" x14ac:dyDescent="0.25">
      <c r="A90" s="9"/>
      <c r="B90" s="57">
        <v>34</v>
      </c>
      <c r="C90" s="57" t="s">
        <v>29</v>
      </c>
      <c r="D90" s="42">
        <f>SUM(D91+D93)</f>
        <v>38042.080000000002</v>
      </c>
      <c r="E90" s="42">
        <f>SUM(E91+E93)</f>
        <v>69836</v>
      </c>
      <c r="F90" s="42">
        <f>SUM(F91+F93)</f>
        <v>69836</v>
      </c>
      <c r="G90" s="42">
        <f>SUM(G91+G93)</f>
        <v>36392.559999999998</v>
      </c>
      <c r="H90" s="42">
        <f t="shared" si="4"/>
        <v>95.663959489071033</v>
      </c>
      <c r="I90" s="42">
        <f t="shared" si="5"/>
        <v>52.111461137522198</v>
      </c>
    </row>
    <row r="91" spans="1:9" ht="20.25" customHeight="1" x14ac:dyDescent="0.25">
      <c r="A91" s="9"/>
      <c r="B91" s="57">
        <v>342</v>
      </c>
      <c r="C91" s="59" t="s">
        <v>165</v>
      </c>
      <c r="D91" s="42">
        <f>SUM(D92)</f>
        <v>21827.279999999999</v>
      </c>
      <c r="E91" s="42">
        <f>SUM(E92)</f>
        <v>37136</v>
      </c>
      <c r="F91" s="42">
        <f>SUM(F92)</f>
        <v>37136</v>
      </c>
      <c r="G91" s="42">
        <f>SUM(G92)</f>
        <v>19073.29</v>
      </c>
      <c r="H91" s="42">
        <f t="shared" si="4"/>
        <v>87.382807202729808</v>
      </c>
      <c r="I91" s="42">
        <f t="shared" si="5"/>
        <v>51.360647350280054</v>
      </c>
    </row>
    <row r="92" spans="1:9" ht="38.25" x14ac:dyDescent="0.25">
      <c r="A92" s="9"/>
      <c r="B92" s="9">
        <v>3423</v>
      </c>
      <c r="C92" s="58" t="s">
        <v>166</v>
      </c>
      <c r="D92" s="37">
        <v>21827.279999999999</v>
      </c>
      <c r="E92" s="37">
        <v>37136</v>
      </c>
      <c r="F92" s="37">
        <v>37136</v>
      </c>
      <c r="G92" s="37">
        <v>19073.29</v>
      </c>
      <c r="H92" s="37">
        <f t="shared" si="4"/>
        <v>87.382807202729808</v>
      </c>
      <c r="I92" s="37">
        <f t="shared" si="5"/>
        <v>51.360647350280054</v>
      </c>
    </row>
    <row r="93" spans="1:9" x14ac:dyDescent="0.25">
      <c r="A93" s="9"/>
      <c r="B93" s="57">
        <v>343</v>
      </c>
      <c r="C93" s="59" t="s">
        <v>167</v>
      </c>
      <c r="D93" s="42">
        <f>SUM(D94:D97)</f>
        <v>16214.800000000001</v>
      </c>
      <c r="E93" s="42">
        <f>SUM(E94:E97)</f>
        <v>32700</v>
      </c>
      <c r="F93" s="42">
        <f>SUM(F94:F97)</f>
        <v>32700</v>
      </c>
      <c r="G93" s="42">
        <f>SUM(G94:G97)</f>
        <v>17319.27</v>
      </c>
      <c r="H93" s="42">
        <f t="shared" si="4"/>
        <v>106.81149320373979</v>
      </c>
      <c r="I93" s="42">
        <f t="shared" si="5"/>
        <v>52.964128440366977</v>
      </c>
    </row>
    <row r="94" spans="1:9" ht="25.5" x14ac:dyDescent="0.25">
      <c r="A94" s="9"/>
      <c r="B94" s="9">
        <v>3431</v>
      </c>
      <c r="C94" s="58" t="s">
        <v>168</v>
      </c>
      <c r="D94" s="37">
        <v>4712.55</v>
      </c>
      <c r="E94" s="37">
        <v>12100</v>
      </c>
      <c r="F94" s="37">
        <v>12100</v>
      </c>
      <c r="G94" s="37">
        <v>5313.3</v>
      </c>
      <c r="H94" s="37">
        <f t="shared" si="4"/>
        <v>112.74787535410763</v>
      </c>
      <c r="I94" s="37">
        <f t="shared" si="5"/>
        <v>43.911570247933881</v>
      </c>
    </row>
    <row r="95" spans="1:9" ht="25.5" x14ac:dyDescent="0.25">
      <c r="A95" s="9"/>
      <c r="B95" s="9">
        <v>3432</v>
      </c>
      <c r="C95" s="58" t="s">
        <v>204</v>
      </c>
      <c r="D95" s="37">
        <v>0</v>
      </c>
      <c r="E95" s="37">
        <v>0</v>
      </c>
      <c r="F95" s="37">
        <v>0</v>
      </c>
      <c r="G95" s="37">
        <v>5.31</v>
      </c>
      <c r="H95" s="37">
        <v>0</v>
      </c>
      <c r="I95" s="37">
        <v>0</v>
      </c>
    </row>
    <row r="96" spans="1:9" x14ac:dyDescent="0.25">
      <c r="A96" s="9"/>
      <c r="B96" s="9">
        <v>3433</v>
      </c>
      <c r="C96" s="58" t="s">
        <v>169</v>
      </c>
      <c r="D96" s="37">
        <v>2037.05</v>
      </c>
      <c r="E96" s="37">
        <v>600</v>
      </c>
      <c r="F96" s="37">
        <v>600</v>
      </c>
      <c r="G96" s="37">
        <v>279.23</v>
      </c>
      <c r="H96" s="37">
        <f t="shared" si="4"/>
        <v>13.70756731548072</v>
      </c>
      <c r="I96" s="37">
        <f t="shared" si="5"/>
        <v>46.538333333333334</v>
      </c>
    </row>
    <row r="97" spans="1:9" ht="19.5" customHeight="1" x14ac:dyDescent="0.25">
      <c r="A97" s="9"/>
      <c r="B97" s="9">
        <v>3434</v>
      </c>
      <c r="C97" s="58" t="s">
        <v>170</v>
      </c>
      <c r="D97" s="37">
        <v>9465.2000000000007</v>
      </c>
      <c r="E97" s="37">
        <v>20000</v>
      </c>
      <c r="F97" s="37">
        <v>20000</v>
      </c>
      <c r="G97" s="37">
        <v>11721.43</v>
      </c>
      <c r="H97" s="37">
        <f t="shared" si="4"/>
        <v>123.83710856611587</v>
      </c>
      <c r="I97" s="37">
        <f t="shared" si="5"/>
        <v>58.607149999999997</v>
      </c>
    </row>
    <row r="98" spans="1:9" ht="26.25" customHeight="1" x14ac:dyDescent="0.25">
      <c r="A98" s="9"/>
      <c r="B98" s="57">
        <v>38</v>
      </c>
      <c r="C98" s="59" t="s">
        <v>205</v>
      </c>
      <c r="D98" s="42">
        <f t="shared" ref="D98:F98" si="8">SUM(D99)</f>
        <v>0</v>
      </c>
      <c r="E98" s="42">
        <f t="shared" si="8"/>
        <v>0</v>
      </c>
      <c r="F98" s="42">
        <f t="shared" si="8"/>
        <v>0</v>
      </c>
      <c r="G98" s="42">
        <f>SUM(G99)</f>
        <v>1500</v>
      </c>
      <c r="H98" s="42">
        <v>0</v>
      </c>
      <c r="I98" s="42">
        <v>0</v>
      </c>
    </row>
    <row r="99" spans="1:9" ht="19.5" customHeight="1" x14ac:dyDescent="0.25">
      <c r="A99" s="9"/>
      <c r="B99" s="57">
        <v>383</v>
      </c>
      <c r="C99" s="59" t="s">
        <v>206</v>
      </c>
      <c r="D99" s="42">
        <f t="shared" ref="D99:F99" si="9">SUM(D100)</f>
        <v>0</v>
      </c>
      <c r="E99" s="42">
        <f t="shared" si="9"/>
        <v>0</v>
      </c>
      <c r="F99" s="42">
        <f t="shared" si="9"/>
        <v>0</v>
      </c>
      <c r="G99" s="42">
        <f>SUM(G100)</f>
        <v>1500</v>
      </c>
      <c r="H99" s="42">
        <v>0</v>
      </c>
      <c r="I99" s="42">
        <v>0</v>
      </c>
    </row>
    <row r="100" spans="1:9" ht="19.5" customHeight="1" x14ac:dyDescent="0.25">
      <c r="A100" s="9"/>
      <c r="B100" s="9">
        <v>3833</v>
      </c>
      <c r="C100" s="58" t="s">
        <v>207</v>
      </c>
      <c r="D100" s="37">
        <v>0</v>
      </c>
      <c r="E100" s="37">
        <v>0</v>
      </c>
      <c r="F100" s="37">
        <v>0</v>
      </c>
      <c r="G100" s="37">
        <v>1500</v>
      </c>
      <c r="H100" s="37">
        <v>0</v>
      </c>
      <c r="I100" s="37">
        <v>0</v>
      </c>
    </row>
    <row r="101" spans="1:9" ht="25.5" x14ac:dyDescent="0.25">
      <c r="A101" s="11">
        <v>4</v>
      </c>
      <c r="B101" s="11"/>
      <c r="C101" s="18" t="s">
        <v>30</v>
      </c>
      <c r="D101" s="42">
        <f>SUM(D102+D105+D114)</f>
        <v>147751.90999999997</v>
      </c>
      <c r="E101" s="42">
        <f>SUM(E102+E105+E114)</f>
        <v>1922727</v>
      </c>
      <c r="F101" s="42">
        <f>SUM(F102+F105+F114)</f>
        <v>1922727</v>
      </c>
      <c r="G101" s="42">
        <f>SUM(G102+G105+G114)</f>
        <v>246924.34</v>
      </c>
      <c r="H101" s="42">
        <f t="shared" si="4"/>
        <v>167.12091234556632</v>
      </c>
      <c r="I101" s="42">
        <f t="shared" si="5"/>
        <v>12.842402483555906</v>
      </c>
    </row>
    <row r="102" spans="1:9" ht="25.5" x14ac:dyDescent="0.25">
      <c r="A102" s="8"/>
      <c r="B102" s="8">
        <v>41</v>
      </c>
      <c r="C102" s="18" t="s">
        <v>31</v>
      </c>
      <c r="D102" s="42">
        <f t="shared" ref="D102:G103" si="10">SUM(D103)</f>
        <v>1490.37</v>
      </c>
      <c r="E102" s="42">
        <f t="shared" si="10"/>
        <v>3300</v>
      </c>
      <c r="F102" s="42">
        <f t="shared" si="10"/>
        <v>3300</v>
      </c>
      <c r="G102" s="42">
        <f t="shared" si="10"/>
        <v>4220.8900000000003</v>
      </c>
      <c r="H102" s="42">
        <f t="shared" si="4"/>
        <v>283.2108805196026</v>
      </c>
      <c r="I102" s="42">
        <f t="shared" si="5"/>
        <v>127.90575757575759</v>
      </c>
    </row>
    <row r="103" spans="1:9" x14ac:dyDescent="0.25">
      <c r="A103" s="8"/>
      <c r="B103" s="8">
        <v>412</v>
      </c>
      <c r="C103" s="18" t="s">
        <v>171</v>
      </c>
      <c r="D103" s="42">
        <f t="shared" si="10"/>
        <v>1490.37</v>
      </c>
      <c r="E103" s="42">
        <f t="shared" si="10"/>
        <v>3300</v>
      </c>
      <c r="F103" s="42">
        <f t="shared" si="10"/>
        <v>3300</v>
      </c>
      <c r="G103" s="42">
        <f t="shared" si="10"/>
        <v>4220.8900000000003</v>
      </c>
      <c r="H103" s="42">
        <f t="shared" si="4"/>
        <v>283.2108805196026</v>
      </c>
      <c r="I103" s="42">
        <f t="shared" si="5"/>
        <v>127.90575757575759</v>
      </c>
    </row>
    <row r="104" spans="1:9" x14ac:dyDescent="0.25">
      <c r="A104" s="12"/>
      <c r="B104" s="12">
        <v>4123</v>
      </c>
      <c r="C104" s="19" t="s">
        <v>172</v>
      </c>
      <c r="D104" s="37">
        <v>1490.37</v>
      </c>
      <c r="E104" s="37">
        <v>3300</v>
      </c>
      <c r="F104" s="37">
        <v>3300</v>
      </c>
      <c r="G104" s="37">
        <v>4220.8900000000003</v>
      </c>
      <c r="H104" s="37">
        <f t="shared" si="4"/>
        <v>283.2108805196026</v>
      </c>
      <c r="I104" s="37">
        <f t="shared" si="5"/>
        <v>127.90575757575759</v>
      </c>
    </row>
    <row r="105" spans="1:9" ht="25.5" x14ac:dyDescent="0.25">
      <c r="A105" s="8"/>
      <c r="B105" s="8">
        <v>42</v>
      </c>
      <c r="C105" s="18" t="s">
        <v>32</v>
      </c>
      <c r="D105" s="42">
        <f>SUM(D106)</f>
        <v>87434.209999999992</v>
      </c>
      <c r="E105" s="42">
        <f>SUM(E106+E112)</f>
        <v>208432</v>
      </c>
      <c r="F105" s="42">
        <f>SUM(F106+F112)</f>
        <v>208432</v>
      </c>
      <c r="G105" s="42">
        <f>SUM(G106)</f>
        <v>21258.68</v>
      </c>
      <c r="H105" s="42">
        <f t="shared" si="4"/>
        <v>24.313915571490842</v>
      </c>
      <c r="I105" s="42">
        <f t="shared" si="5"/>
        <v>10.199335994473017</v>
      </c>
    </row>
    <row r="106" spans="1:9" x14ac:dyDescent="0.25">
      <c r="A106" s="8"/>
      <c r="B106" s="8">
        <v>422</v>
      </c>
      <c r="C106" s="18" t="s">
        <v>173</v>
      </c>
      <c r="D106" s="42">
        <f>SUM(D107:D111)</f>
        <v>87434.209999999992</v>
      </c>
      <c r="E106" s="42">
        <f>SUM(E107:E111)</f>
        <v>163700</v>
      </c>
      <c r="F106" s="42">
        <f>SUM(F107:F111)</f>
        <v>163700</v>
      </c>
      <c r="G106" s="42">
        <f>SUM(G107:G111)</f>
        <v>21258.68</v>
      </c>
      <c r="H106" s="42">
        <f t="shared" si="4"/>
        <v>24.313915571490842</v>
      </c>
      <c r="I106" s="42">
        <f t="shared" si="5"/>
        <v>12.986365302382408</v>
      </c>
    </row>
    <row r="107" spans="1:9" x14ac:dyDescent="0.25">
      <c r="A107" s="12"/>
      <c r="B107" s="12">
        <v>4221</v>
      </c>
      <c r="C107" s="19" t="s">
        <v>174</v>
      </c>
      <c r="D107" s="37">
        <v>47081.57</v>
      </c>
      <c r="E107" s="37">
        <v>83900</v>
      </c>
      <c r="F107" s="37">
        <v>83900</v>
      </c>
      <c r="G107" s="37">
        <v>13303.93</v>
      </c>
      <c r="H107" s="37">
        <f t="shared" si="4"/>
        <v>28.257192782653597</v>
      </c>
      <c r="I107" s="37">
        <f t="shared" si="5"/>
        <v>15.856889153754469</v>
      </c>
    </row>
    <row r="108" spans="1:9" x14ac:dyDescent="0.25">
      <c r="A108" s="12"/>
      <c r="B108" s="12">
        <v>4222</v>
      </c>
      <c r="C108" s="19" t="s">
        <v>175</v>
      </c>
      <c r="D108" s="37">
        <v>13968.39</v>
      </c>
      <c r="E108" s="37">
        <v>0</v>
      </c>
      <c r="F108" s="37">
        <v>0</v>
      </c>
      <c r="G108" s="37">
        <v>857.31</v>
      </c>
      <c r="H108" s="37">
        <f t="shared" si="4"/>
        <v>6.1375004563876008</v>
      </c>
      <c r="I108" s="37">
        <v>0</v>
      </c>
    </row>
    <row r="109" spans="1:9" x14ac:dyDescent="0.25">
      <c r="A109" s="12"/>
      <c r="B109" s="12">
        <v>4223</v>
      </c>
      <c r="C109" s="19" t="s">
        <v>176</v>
      </c>
      <c r="D109" s="37">
        <v>0</v>
      </c>
      <c r="E109" s="37">
        <v>0</v>
      </c>
      <c r="F109" s="37">
        <v>0</v>
      </c>
      <c r="G109" s="37">
        <v>1095.94</v>
      </c>
      <c r="H109" s="37">
        <v>0</v>
      </c>
      <c r="I109" s="37">
        <v>0</v>
      </c>
    </row>
    <row r="110" spans="1:9" x14ac:dyDescent="0.25">
      <c r="A110" s="12"/>
      <c r="B110" s="12">
        <v>4224</v>
      </c>
      <c r="C110" s="19" t="s">
        <v>177</v>
      </c>
      <c r="D110" s="37">
        <v>1988.39</v>
      </c>
      <c r="E110" s="37">
        <v>37830</v>
      </c>
      <c r="F110" s="37">
        <v>37830</v>
      </c>
      <c r="G110" s="37">
        <v>3732.83</v>
      </c>
      <c r="H110" s="37">
        <f t="shared" si="4"/>
        <v>187.73128008086942</v>
      </c>
      <c r="I110" s="37">
        <f t="shared" si="5"/>
        <v>9.8673803859370874</v>
      </c>
    </row>
    <row r="111" spans="1:9" ht="18" customHeight="1" x14ac:dyDescent="0.25">
      <c r="A111" s="12"/>
      <c r="B111" s="12">
        <v>4227</v>
      </c>
      <c r="C111" s="19" t="s">
        <v>178</v>
      </c>
      <c r="D111" s="37">
        <v>24395.86</v>
      </c>
      <c r="E111" s="37">
        <v>41970</v>
      </c>
      <c r="F111" s="37">
        <v>41970</v>
      </c>
      <c r="G111" s="37">
        <v>2268.67</v>
      </c>
      <c r="H111" s="37">
        <f t="shared" si="4"/>
        <v>9.2994057188391803</v>
      </c>
      <c r="I111" s="37">
        <f t="shared" si="5"/>
        <v>5.4054562782940199</v>
      </c>
    </row>
    <row r="112" spans="1:9" ht="18" customHeight="1" x14ac:dyDescent="0.25">
      <c r="A112" s="12"/>
      <c r="B112" s="8">
        <v>426</v>
      </c>
      <c r="C112" s="18" t="s">
        <v>200</v>
      </c>
      <c r="D112" s="42">
        <f>SUM(D113)</f>
        <v>0</v>
      </c>
      <c r="E112" s="42">
        <f>SUM(E113)</f>
        <v>44732</v>
      </c>
      <c r="F112" s="42">
        <f>SUM(F113)</f>
        <v>44732</v>
      </c>
      <c r="G112" s="42">
        <f>SUM(G113)</f>
        <v>0</v>
      </c>
      <c r="H112" s="42">
        <v>0</v>
      </c>
      <c r="I112" s="42">
        <f t="shared" ref="I112" si="11">SUM(G112/F112)*100</f>
        <v>0</v>
      </c>
    </row>
    <row r="113" spans="1:9" ht="18" customHeight="1" x14ac:dyDescent="0.25">
      <c r="A113" s="12"/>
      <c r="B113" s="12">
        <v>4262</v>
      </c>
      <c r="C113" s="19" t="s">
        <v>201</v>
      </c>
      <c r="D113" s="37">
        <v>0</v>
      </c>
      <c r="E113" s="37">
        <v>44732</v>
      </c>
      <c r="F113" s="37">
        <v>44732</v>
      </c>
      <c r="G113" s="37">
        <v>0</v>
      </c>
      <c r="H113" s="37">
        <v>0</v>
      </c>
      <c r="I113" s="37">
        <v>0</v>
      </c>
    </row>
    <row r="114" spans="1:9" ht="25.5" x14ac:dyDescent="0.25">
      <c r="A114" s="8"/>
      <c r="B114" s="8">
        <v>45</v>
      </c>
      <c r="C114" s="18" t="s">
        <v>33</v>
      </c>
      <c r="D114" s="42">
        <f t="shared" ref="D114:G115" si="12">SUM(D115)</f>
        <v>58827.33</v>
      </c>
      <c r="E114" s="42">
        <f>SUM(E115+E117)</f>
        <v>1710995</v>
      </c>
      <c r="F114" s="42">
        <f>SUM(F115+F117)</f>
        <v>1710995</v>
      </c>
      <c r="G114" s="42">
        <f t="shared" si="12"/>
        <v>221444.77</v>
      </c>
      <c r="H114" s="42">
        <f t="shared" si="4"/>
        <v>376.43178774219399</v>
      </c>
      <c r="I114" s="42">
        <f t="shared" si="5"/>
        <v>12.942455705598205</v>
      </c>
    </row>
    <row r="115" spans="1:9" ht="25.5" x14ac:dyDescent="0.25">
      <c r="A115" s="8"/>
      <c r="B115" s="8">
        <v>451</v>
      </c>
      <c r="C115" s="18" t="s">
        <v>179</v>
      </c>
      <c r="D115" s="42">
        <f t="shared" si="12"/>
        <v>58827.33</v>
      </c>
      <c r="E115" s="42">
        <f t="shared" si="12"/>
        <v>1286231</v>
      </c>
      <c r="F115" s="42">
        <f t="shared" si="12"/>
        <v>1286231</v>
      </c>
      <c r="G115" s="42">
        <f t="shared" si="12"/>
        <v>221444.77</v>
      </c>
      <c r="H115" s="42">
        <f t="shared" si="4"/>
        <v>376.43178774219399</v>
      </c>
      <c r="I115" s="42">
        <f t="shared" si="5"/>
        <v>17.21656296575032</v>
      </c>
    </row>
    <row r="116" spans="1:9" ht="25.5" x14ac:dyDescent="0.25">
      <c r="A116" s="12"/>
      <c r="B116" s="12">
        <v>4511</v>
      </c>
      <c r="C116" s="19" t="s">
        <v>179</v>
      </c>
      <c r="D116" s="37">
        <v>58827.33</v>
      </c>
      <c r="E116" s="37">
        <v>1286231</v>
      </c>
      <c r="F116" s="37">
        <v>1286231</v>
      </c>
      <c r="G116" s="37">
        <v>221444.77</v>
      </c>
      <c r="H116" s="37">
        <f t="shared" si="4"/>
        <v>376.43178774219399</v>
      </c>
      <c r="I116" s="37">
        <f t="shared" si="5"/>
        <v>17.21656296575032</v>
      </c>
    </row>
    <row r="117" spans="1:9" ht="25.5" x14ac:dyDescent="0.25">
      <c r="A117" s="8"/>
      <c r="B117" s="8">
        <v>452</v>
      </c>
      <c r="C117" s="18" t="s">
        <v>202</v>
      </c>
      <c r="D117" s="42">
        <f>SUM(D118)</f>
        <v>0</v>
      </c>
      <c r="E117" s="42">
        <f>SUM(E118)</f>
        <v>424764</v>
      </c>
      <c r="F117" s="42">
        <f>SUM(F118)</f>
        <v>424764</v>
      </c>
      <c r="G117" s="42">
        <f>SUM(G118)</f>
        <v>0</v>
      </c>
      <c r="H117" s="42">
        <v>0</v>
      </c>
      <c r="I117" s="42">
        <f t="shared" ref="I117:I118" si="13">SUM(G117/F117)*100</f>
        <v>0</v>
      </c>
    </row>
    <row r="118" spans="1:9" ht="25.5" x14ac:dyDescent="0.25">
      <c r="A118" s="12"/>
      <c r="B118" s="12">
        <v>4521</v>
      </c>
      <c r="C118" s="19" t="s">
        <v>202</v>
      </c>
      <c r="D118" s="37">
        <v>0</v>
      </c>
      <c r="E118" s="37">
        <v>424764</v>
      </c>
      <c r="F118" s="37">
        <v>424764</v>
      </c>
      <c r="G118" s="37">
        <v>0</v>
      </c>
      <c r="H118" s="37">
        <v>0</v>
      </c>
      <c r="I118" s="37">
        <f t="shared" si="13"/>
        <v>0</v>
      </c>
    </row>
  </sheetData>
  <mergeCells count="12">
    <mergeCell ref="A1:I1"/>
    <mergeCell ref="A7:I7"/>
    <mergeCell ref="A5:I5"/>
    <mergeCell ref="A3:I3"/>
    <mergeCell ref="A10:C10"/>
    <mergeCell ref="A9:C9"/>
    <mergeCell ref="A44:C44"/>
    <mergeCell ref="A45:C45"/>
    <mergeCell ref="A11:C11"/>
    <mergeCell ref="A46:C46"/>
    <mergeCell ref="B12:C12"/>
    <mergeCell ref="A42:I42"/>
  </mergeCells>
  <pageMargins left="0.7" right="0.7" top="0.75" bottom="0.75" header="0.3" footer="0.3"/>
  <pageSetup paperSize="9" scale="56" fitToHeight="2" orientation="portrait" r:id="rId1"/>
  <rowBreaks count="1" manualBreakCount="1">
    <brk id="4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B51"/>
  <sheetViews>
    <sheetView topLeftCell="A30" zoomScaleNormal="100" zoomScaleSheetLayoutView="90" workbookViewId="0">
      <selection activeCell="A31" sqref="A31:G50"/>
    </sheetView>
  </sheetViews>
  <sheetFormatPr defaultRowHeight="15" x14ac:dyDescent="0.25"/>
  <cols>
    <col min="1" max="4" width="25.28515625" customWidth="1"/>
    <col min="5" max="5" width="16.7109375" customWidth="1"/>
  </cols>
  <sheetData>
    <row r="1" spans="1:8 16382:16382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45"/>
    </row>
    <row r="2" spans="1:8 16382:16382" ht="18" customHeight="1" x14ac:dyDescent="0.25">
      <c r="A2" s="101"/>
      <c r="B2" s="101"/>
      <c r="C2" s="101"/>
      <c r="D2" s="101"/>
      <c r="E2" s="101"/>
      <c r="F2" s="101"/>
      <c r="G2" s="101"/>
    </row>
    <row r="3" spans="1:8 16382:16382" ht="15.75" customHeight="1" x14ac:dyDescent="0.25">
      <c r="A3" s="101" t="s">
        <v>0</v>
      </c>
      <c r="B3" s="101"/>
      <c r="C3" s="101"/>
      <c r="D3" s="101"/>
      <c r="E3" s="101"/>
      <c r="F3" s="101"/>
      <c r="G3" s="101"/>
    </row>
    <row r="4" spans="1:8 16382:16382" ht="18" x14ac:dyDescent="0.25">
      <c r="B4" s="4"/>
      <c r="C4" s="5"/>
      <c r="D4" s="5"/>
    </row>
    <row r="5" spans="1:8 16382:16382" ht="18" customHeight="1" x14ac:dyDescent="0.25">
      <c r="A5" s="101" t="s">
        <v>17</v>
      </c>
      <c r="B5" s="101"/>
      <c r="C5" s="101"/>
      <c r="D5" s="101"/>
      <c r="E5" s="101"/>
      <c r="F5" s="101"/>
      <c r="G5" s="101"/>
    </row>
    <row r="6" spans="1:8 16382:16382" ht="18" x14ac:dyDescent="0.25">
      <c r="A6" s="4"/>
      <c r="B6" s="4"/>
      <c r="C6" s="5"/>
      <c r="D6" s="5"/>
    </row>
    <row r="7" spans="1:8 16382:16382" ht="15.75" customHeight="1" x14ac:dyDescent="0.25">
      <c r="A7" s="101" t="s">
        <v>34</v>
      </c>
      <c r="B7" s="101"/>
      <c r="C7" s="101"/>
      <c r="D7" s="101"/>
      <c r="E7" s="101"/>
      <c r="F7" s="101"/>
      <c r="G7" s="101"/>
    </row>
    <row r="8" spans="1:8 16382:16382" ht="18" x14ac:dyDescent="0.25">
      <c r="A8" s="4"/>
      <c r="B8" s="4"/>
      <c r="C8" s="5"/>
      <c r="D8" s="5"/>
    </row>
    <row r="9" spans="1:8 16382:16382" ht="30" x14ac:dyDescent="0.25">
      <c r="A9" s="69" t="s">
        <v>35</v>
      </c>
      <c r="B9" s="69" t="s">
        <v>193</v>
      </c>
      <c r="C9" s="69" t="s">
        <v>194</v>
      </c>
      <c r="D9" s="69" t="s">
        <v>195</v>
      </c>
      <c r="E9" s="69" t="s">
        <v>196</v>
      </c>
      <c r="F9" s="69" t="s">
        <v>111</v>
      </c>
      <c r="G9" s="69" t="s">
        <v>111</v>
      </c>
    </row>
    <row r="10" spans="1:8 16382:16382" x14ac:dyDescent="0.25">
      <c r="A10" s="82">
        <v>1</v>
      </c>
      <c r="B10" s="82">
        <v>2</v>
      </c>
      <c r="C10" s="82">
        <v>3</v>
      </c>
      <c r="D10" s="82">
        <v>4</v>
      </c>
      <c r="E10" s="82">
        <v>5</v>
      </c>
      <c r="F10" s="82" t="s">
        <v>115</v>
      </c>
      <c r="G10" s="82" t="s">
        <v>113</v>
      </c>
    </row>
    <row r="11" spans="1:8 16382:16382" x14ac:dyDescent="0.25">
      <c r="A11" s="30" t="s">
        <v>3</v>
      </c>
      <c r="B11" s="38">
        <f>SUM(B12+B14+B16+B20+B23+B25)</f>
        <v>3303763.54</v>
      </c>
      <c r="C11" s="38">
        <f t="shared" ref="C11:E11" si="0">SUM(C12+C14+C16+C20+C23+C25)</f>
        <v>10094984</v>
      </c>
      <c r="D11" s="38">
        <f t="shared" si="0"/>
        <v>10094984</v>
      </c>
      <c r="E11" s="38">
        <f t="shared" si="0"/>
        <v>3906079.8099999996</v>
      </c>
      <c r="F11" s="38">
        <f>SUM(E11/B11)*100</f>
        <v>118.23121608757749</v>
      </c>
      <c r="G11" s="38">
        <f>SUM(E11/D11)*100</f>
        <v>38.693273907120599</v>
      </c>
    </row>
    <row r="12" spans="1:8 16382:16382" x14ac:dyDescent="0.25">
      <c r="A12" s="18" t="s">
        <v>36</v>
      </c>
      <c r="B12" s="39">
        <f>SUM(B13)</f>
        <v>2770.87</v>
      </c>
      <c r="C12" s="39">
        <f>SUM(C13)</f>
        <v>494870</v>
      </c>
      <c r="D12" s="39">
        <f>SUM(D13)</f>
        <v>494870</v>
      </c>
      <c r="E12" s="39">
        <f>SUM(E13)</f>
        <v>3770.71</v>
      </c>
      <c r="F12" s="39">
        <f t="shared" ref="F12:F19" si="1">SUM(E12/B12)*100</f>
        <v>136.08397362561217</v>
      </c>
      <c r="G12" s="39">
        <f t="shared" ref="G12:G21" si="2">SUM(E12/D12)*100</f>
        <v>0.76195970658960943</v>
      </c>
    </row>
    <row r="13" spans="1:8 16382:16382" x14ac:dyDescent="0.25">
      <c r="A13" s="10" t="s">
        <v>37</v>
      </c>
      <c r="B13" s="37">
        <v>2770.87</v>
      </c>
      <c r="C13" s="37">
        <v>494870</v>
      </c>
      <c r="D13" s="37">
        <v>494870</v>
      </c>
      <c r="E13" s="37">
        <v>3770.71</v>
      </c>
      <c r="F13" s="37">
        <f t="shared" si="1"/>
        <v>136.08397362561217</v>
      </c>
      <c r="G13" s="37">
        <f t="shared" si="2"/>
        <v>0.76195970658960943</v>
      </c>
    </row>
    <row r="14" spans="1:8 16382:16382" x14ac:dyDescent="0.25">
      <c r="A14" s="18" t="s">
        <v>38</v>
      </c>
      <c r="B14" s="39">
        <f>SUM(B15)</f>
        <v>966908.82</v>
      </c>
      <c r="C14" s="39">
        <f>SUM(C15)</f>
        <v>2241050</v>
      </c>
      <c r="D14" s="39">
        <f>SUM(D15)</f>
        <v>2241050</v>
      </c>
      <c r="E14" s="39">
        <f>SUM(E15)</f>
        <v>1000007.46</v>
      </c>
      <c r="F14" s="39">
        <f t="shared" si="1"/>
        <v>103.42313973307225</v>
      </c>
      <c r="G14" s="39">
        <f t="shared" si="2"/>
        <v>44.62227348787399</v>
      </c>
    </row>
    <row r="15" spans="1:8 16382:16382" ht="25.5" x14ac:dyDescent="0.25">
      <c r="A15" s="14" t="s">
        <v>39</v>
      </c>
      <c r="B15" s="37">
        <v>966908.82</v>
      </c>
      <c r="C15" s="37">
        <v>2241050</v>
      </c>
      <c r="D15" s="37">
        <v>2241050</v>
      </c>
      <c r="E15" s="37">
        <v>1000007.46</v>
      </c>
      <c r="F15" s="37">
        <f t="shared" si="1"/>
        <v>103.42313973307225</v>
      </c>
      <c r="G15" s="37">
        <f t="shared" si="2"/>
        <v>44.62227348787399</v>
      </c>
    </row>
    <row r="16" spans="1:8 16382:16382" ht="25.5" x14ac:dyDescent="0.25">
      <c r="A16" s="8" t="s">
        <v>40</v>
      </c>
      <c r="B16" s="39">
        <f>SUM(B17:B19)</f>
        <v>2332533.85</v>
      </c>
      <c r="C16" s="39">
        <f>SUM(C17:C19)</f>
        <v>5910590</v>
      </c>
      <c r="D16" s="39">
        <f>SUM(D17:D19)</f>
        <v>5910590</v>
      </c>
      <c r="E16" s="39">
        <f>SUM(E17:E19)</f>
        <v>2893295.36</v>
      </c>
      <c r="F16" s="39">
        <f t="shared" si="1"/>
        <v>124.04087340468818</v>
      </c>
      <c r="G16" s="39">
        <f t="shared" si="2"/>
        <v>48.951041435795752</v>
      </c>
      <c r="XFB16" s="32"/>
    </row>
    <row r="17" spans="1:7" ht="25.5" x14ac:dyDescent="0.25">
      <c r="A17" s="14" t="s">
        <v>41</v>
      </c>
      <c r="B17" s="37">
        <v>211993.01</v>
      </c>
      <c r="C17" s="37">
        <v>573798</v>
      </c>
      <c r="D17" s="37">
        <v>573798</v>
      </c>
      <c r="E17" s="37">
        <v>201016.17</v>
      </c>
      <c r="F17" s="37">
        <f t="shared" si="1"/>
        <v>94.822074558024354</v>
      </c>
      <c r="G17" s="37">
        <f t="shared" si="2"/>
        <v>35.032567210063476</v>
      </c>
    </row>
    <row r="18" spans="1:7" ht="25.5" x14ac:dyDescent="0.25">
      <c r="A18" s="14" t="s">
        <v>42</v>
      </c>
      <c r="B18" s="37">
        <v>82824.509999999995</v>
      </c>
      <c r="C18" s="37">
        <v>177200</v>
      </c>
      <c r="D18" s="37">
        <v>177200</v>
      </c>
      <c r="E18" s="37">
        <v>99851.71</v>
      </c>
      <c r="F18" s="37">
        <f t="shared" si="1"/>
        <v>120.55816569274</v>
      </c>
      <c r="G18" s="37">
        <f t="shared" si="2"/>
        <v>56.349723476297974</v>
      </c>
    </row>
    <row r="19" spans="1:7" ht="25.5" x14ac:dyDescent="0.25">
      <c r="A19" s="14" t="s">
        <v>43</v>
      </c>
      <c r="B19" s="37">
        <v>2037716.33</v>
      </c>
      <c r="C19" s="37">
        <v>5159592</v>
      </c>
      <c r="D19" s="37">
        <v>5159592</v>
      </c>
      <c r="E19" s="37">
        <v>2592427.48</v>
      </c>
      <c r="F19" s="37">
        <f t="shared" si="1"/>
        <v>127.22219682069289</v>
      </c>
      <c r="G19" s="37">
        <f t="shared" si="2"/>
        <v>50.244815481534197</v>
      </c>
    </row>
    <row r="20" spans="1:7" x14ac:dyDescent="0.25">
      <c r="A20" s="30" t="s">
        <v>44</v>
      </c>
      <c r="B20" s="39">
        <f>SUM(B21:B22)</f>
        <v>0</v>
      </c>
      <c r="C20" s="39">
        <f>SUM(C21:C22)</f>
        <v>1447474</v>
      </c>
      <c r="D20" s="39">
        <f>SUM(D21:D22)</f>
        <v>1447474</v>
      </c>
      <c r="E20" s="39">
        <f>SUM(E21:E22)</f>
        <v>9006.2800000000007</v>
      </c>
      <c r="F20" s="39">
        <v>0</v>
      </c>
      <c r="G20" s="39">
        <f t="shared" si="2"/>
        <v>0.62220668557777203</v>
      </c>
    </row>
    <row r="21" spans="1:7" ht="25.5" x14ac:dyDescent="0.25">
      <c r="A21" s="14" t="s">
        <v>208</v>
      </c>
      <c r="B21" s="37">
        <v>0</v>
      </c>
      <c r="C21" s="37">
        <v>1447474</v>
      </c>
      <c r="D21" s="37">
        <v>1447474</v>
      </c>
      <c r="E21" s="37">
        <v>9006.2800000000007</v>
      </c>
      <c r="F21" s="37">
        <v>0</v>
      </c>
      <c r="G21" s="37">
        <f t="shared" si="2"/>
        <v>0.62220668557777203</v>
      </c>
    </row>
    <row r="22" spans="1:7" ht="25.5" x14ac:dyDescent="0.25">
      <c r="A22" s="14" t="s">
        <v>45</v>
      </c>
      <c r="B22" s="37">
        <v>0</v>
      </c>
      <c r="C22" s="37">
        <v>0</v>
      </c>
      <c r="D22" s="37">
        <v>0</v>
      </c>
      <c r="E22" s="37">
        <v>0</v>
      </c>
      <c r="F22" s="37">
        <v>0</v>
      </c>
      <c r="G22" s="37">
        <v>0</v>
      </c>
    </row>
    <row r="23" spans="1:7" x14ac:dyDescent="0.25">
      <c r="A23" s="30" t="s">
        <v>107</v>
      </c>
      <c r="B23" s="39">
        <f>SUM(B24)</f>
        <v>1550</v>
      </c>
      <c r="C23" s="39">
        <f t="shared" ref="C23:G23" si="3">SUM(C24)</f>
        <v>0</v>
      </c>
      <c r="D23" s="39">
        <f t="shared" si="3"/>
        <v>0</v>
      </c>
      <c r="E23" s="39">
        <f t="shared" si="3"/>
        <v>0</v>
      </c>
      <c r="F23" s="39">
        <f t="shared" si="3"/>
        <v>0</v>
      </c>
      <c r="G23" s="39">
        <f t="shared" si="3"/>
        <v>0</v>
      </c>
    </row>
    <row r="24" spans="1:7" ht="25.5" x14ac:dyDescent="0.25">
      <c r="A24" s="14" t="s">
        <v>211</v>
      </c>
      <c r="B24" s="37">
        <v>1550</v>
      </c>
      <c r="C24" s="37">
        <v>0</v>
      </c>
      <c r="D24" s="37">
        <v>0</v>
      </c>
      <c r="E24" s="37">
        <v>0</v>
      </c>
      <c r="F24" s="37">
        <v>0</v>
      </c>
      <c r="G24" s="37">
        <v>0</v>
      </c>
    </row>
    <row r="25" spans="1:7" ht="38.25" x14ac:dyDescent="0.25">
      <c r="A25" s="30" t="s">
        <v>46</v>
      </c>
      <c r="B25" s="39">
        <f>SUM(B26)</f>
        <v>0</v>
      </c>
      <c r="C25" s="39">
        <f>SUM(C26)</f>
        <v>1000</v>
      </c>
      <c r="D25" s="39">
        <f>SUM(D26)</f>
        <v>1000</v>
      </c>
      <c r="E25" s="39">
        <f>SUM(E26)</f>
        <v>0</v>
      </c>
      <c r="F25" s="39">
        <v>0</v>
      </c>
      <c r="G25" s="39">
        <v>0</v>
      </c>
    </row>
    <row r="26" spans="1:7" ht="51" x14ac:dyDescent="0.25">
      <c r="A26" s="86" t="s">
        <v>47</v>
      </c>
      <c r="B26" s="37">
        <v>0</v>
      </c>
      <c r="C26" s="37">
        <v>1000</v>
      </c>
      <c r="D26" s="37">
        <v>1000</v>
      </c>
      <c r="E26" s="37">
        <v>0</v>
      </c>
      <c r="F26" s="37">
        <v>0</v>
      </c>
      <c r="G26" s="37">
        <v>0</v>
      </c>
    </row>
    <row r="27" spans="1:7" x14ac:dyDescent="0.25">
      <c r="A27" s="33"/>
      <c r="B27" s="34"/>
      <c r="C27" s="34"/>
      <c r="D27" s="34"/>
    </row>
    <row r="29" spans="1:7" ht="15.75" customHeight="1" x14ac:dyDescent="0.25">
      <c r="A29" s="101" t="s">
        <v>49</v>
      </c>
      <c r="B29" s="101"/>
      <c r="C29" s="101"/>
      <c r="D29" s="101"/>
      <c r="E29" s="101"/>
      <c r="F29" s="101"/>
      <c r="G29" s="101"/>
    </row>
    <row r="30" spans="1:7" ht="18" x14ac:dyDescent="0.25">
      <c r="A30" s="4"/>
      <c r="B30" s="4"/>
      <c r="C30" s="5"/>
      <c r="D30" s="5"/>
    </row>
    <row r="31" spans="1:7" ht="30" x14ac:dyDescent="0.25">
      <c r="A31" s="69" t="s">
        <v>35</v>
      </c>
      <c r="B31" s="69" t="s">
        <v>193</v>
      </c>
      <c r="C31" s="69" t="s">
        <v>194</v>
      </c>
      <c r="D31" s="69" t="s">
        <v>195</v>
      </c>
      <c r="E31" s="69" t="s">
        <v>196</v>
      </c>
      <c r="F31" s="69" t="s">
        <v>111</v>
      </c>
      <c r="G31" s="69" t="s">
        <v>111</v>
      </c>
    </row>
    <row r="32" spans="1:7" x14ac:dyDescent="0.25">
      <c r="A32" s="82">
        <v>1</v>
      </c>
      <c r="B32" s="82">
        <v>2</v>
      </c>
      <c r="C32" s="82">
        <v>3</v>
      </c>
      <c r="D32" s="82">
        <v>4</v>
      </c>
      <c r="E32" s="82">
        <v>5</v>
      </c>
      <c r="F32" s="82" t="s">
        <v>115</v>
      </c>
      <c r="G32" s="82" t="s">
        <v>113</v>
      </c>
    </row>
    <row r="33" spans="1:7" x14ac:dyDescent="0.25">
      <c r="A33" s="30" t="s">
        <v>6</v>
      </c>
      <c r="B33" s="38">
        <f>SUM(B34+B36+B39+B44+B47+B49)</f>
        <v>3627805.3200000003</v>
      </c>
      <c r="C33" s="38">
        <f>SUM(C34+C36+C39+C44+C47+C49)</f>
        <v>10094984</v>
      </c>
      <c r="D33" s="38">
        <f>SUM(D34+D36+D39+D44+D47+D49)</f>
        <v>10094984</v>
      </c>
      <c r="E33" s="38">
        <f>SUM(E34+E36+E39+E44+E47+E49)</f>
        <v>4087377.2699999996</v>
      </c>
      <c r="F33" s="38">
        <f>SUM(E33/B33)*100</f>
        <v>112.66804333370347</v>
      </c>
      <c r="G33" s="38">
        <f>SUM(E33/D33)*100</f>
        <v>40.489190176031975</v>
      </c>
    </row>
    <row r="34" spans="1:7" ht="15.75" customHeight="1" x14ac:dyDescent="0.25">
      <c r="A34" s="18" t="s">
        <v>36</v>
      </c>
      <c r="B34" s="39">
        <f>SUM(B35)</f>
        <v>2770.87</v>
      </c>
      <c r="C34" s="39">
        <f>SUM(C35)</f>
        <v>494870</v>
      </c>
      <c r="D34" s="39">
        <f>SUM(D35)</f>
        <v>494870</v>
      </c>
      <c r="E34" s="39">
        <f>SUM(E35)</f>
        <v>3770.71</v>
      </c>
      <c r="F34" s="39">
        <f t="shared" ref="F34:F42" si="4">SUM(E34/B34)*100</f>
        <v>136.08397362561217</v>
      </c>
      <c r="G34" s="39">
        <f t="shared" ref="G34:G44" si="5">SUM(E34/D34)*100</f>
        <v>0.76195970658960943</v>
      </c>
    </row>
    <row r="35" spans="1:7" x14ac:dyDescent="0.25">
      <c r="A35" s="10" t="s">
        <v>37</v>
      </c>
      <c r="B35" s="37">
        <v>2770.87</v>
      </c>
      <c r="C35" s="37">
        <v>494870</v>
      </c>
      <c r="D35" s="37">
        <v>494870</v>
      </c>
      <c r="E35" s="37">
        <v>3770.71</v>
      </c>
      <c r="F35" s="37">
        <f t="shared" si="4"/>
        <v>136.08397362561217</v>
      </c>
      <c r="G35" s="37">
        <f t="shared" si="5"/>
        <v>0.76195970658960943</v>
      </c>
    </row>
    <row r="36" spans="1:7" x14ac:dyDescent="0.25">
      <c r="A36" s="18" t="s">
        <v>38</v>
      </c>
      <c r="B36" s="39">
        <f>SUM(B37:B38)</f>
        <v>1290950.6000000001</v>
      </c>
      <c r="C36" s="39">
        <f>SUM(C37:C38)</f>
        <v>2241050</v>
      </c>
      <c r="D36" s="39">
        <f>SUM(D37:D38)</f>
        <v>2241050</v>
      </c>
      <c r="E36" s="39">
        <f>SUM(E37:E38)</f>
        <v>1014403.95</v>
      </c>
      <c r="F36" s="39">
        <f t="shared" si="4"/>
        <v>78.578061004038418</v>
      </c>
      <c r="G36" s="39">
        <f t="shared" si="5"/>
        <v>45.264672809620485</v>
      </c>
    </row>
    <row r="37" spans="1:7" ht="25.5" x14ac:dyDescent="0.25">
      <c r="A37" s="14" t="s">
        <v>39</v>
      </c>
      <c r="B37" s="37">
        <v>1290950.6000000001</v>
      </c>
      <c r="C37" s="37">
        <v>1741050</v>
      </c>
      <c r="D37" s="37">
        <v>1741050</v>
      </c>
      <c r="E37" s="37">
        <v>1014403.95</v>
      </c>
      <c r="F37" s="37">
        <f t="shared" si="4"/>
        <v>78.578061004038418</v>
      </c>
      <c r="G37" s="37">
        <f t="shared" si="5"/>
        <v>58.263918325148609</v>
      </c>
    </row>
    <row r="38" spans="1:7" ht="25.5" x14ac:dyDescent="0.25">
      <c r="A38" s="14" t="s">
        <v>50</v>
      </c>
      <c r="B38" s="37">
        <v>0</v>
      </c>
      <c r="C38" s="37">
        <v>500000</v>
      </c>
      <c r="D38" s="37">
        <v>500000</v>
      </c>
      <c r="E38" s="37">
        <v>0</v>
      </c>
      <c r="F38" s="37">
        <v>0</v>
      </c>
      <c r="G38" s="37">
        <f t="shared" si="5"/>
        <v>0</v>
      </c>
    </row>
    <row r="39" spans="1:7" ht="25.5" x14ac:dyDescent="0.25">
      <c r="A39" s="8" t="s">
        <v>40</v>
      </c>
      <c r="B39" s="39">
        <f>SUM(B40:B43)</f>
        <v>2332533.85</v>
      </c>
      <c r="C39" s="39">
        <f>SUM(C40:C43)</f>
        <v>5910590</v>
      </c>
      <c r="D39" s="39">
        <f>SUM(D40:D43)</f>
        <v>5910590</v>
      </c>
      <c r="E39" s="39">
        <f>SUM(E40:E43)</f>
        <v>2893295.36</v>
      </c>
      <c r="F39" s="39">
        <f t="shared" si="4"/>
        <v>124.04087340468818</v>
      </c>
      <c r="G39" s="39">
        <f t="shared" si="5"/>
        <v>48.951041435795752</v>
      </c>
    </row>
    <row r="40" spans="1:7" ht="25.5" x14ac:dyDescent="0.25">
      <c r="A40" s="14" t="s">
        <v>41</v>
      </c>
      <c r="B40" s="37">
        <v>211993.01</v>
      </c>
      <c r="C40" s="37">
        <v>573798</v>
      </c>
      <c r="D40" s="37">
        <v>573798</v>
      </c>
      <c r="E40" s="37">
        <v>201016.17</v>
      </c>
      <c r="F40" s="37">
        <f t="shared" si="4"/>
        <v>94.822074558024354</v>
      </c>
      <c r="G40" s="37">
        <f t="shared" si="5"/>
        <v>35.032567210063476</v>
      </c>
    </row>
    <row r="41" spans="1:7" ht="25.5" x14ac:dyDescent="0.25">
      <c r="A41" s="14" t="s">
        <v>42</v>
      </c>
      <c r="B41" s="37">
        <v>82824.509999999995</v>
      </c>
      <c r="C41" s="37">
        <v>177200</v>
      </c>
      <c r="D41" s="37">
        <v>177200</v>
      </c>
      <c r="E41" s="37">
        <v>99851.71</v>
      </c>
      <c r="F41" s="37">
        <f t="shared" si="4"/>
        <v>120.55816569274</v>
      </c>
      <c r="G41" s="37">
        <f t="shared" si="5"/>
        <v>56.349723476297974</v>
      </c>
    </row>
    <row r="42" spans="1:7" ht="25.5" x14ac:dyDescent="0.25">
      <c r="A42" s="14" t="s">
        <v>43</v>
      </c>
      <c r="B42" s="37">
        <v>2037716.33</v>
      </c>
      <c r="C42" s="37">
        <v>5159592</v>
      </c>
      <c r="D42" s="37">
        <v>5159592</v>
      </c>
      <c r="E42" s="37">
        <v>2592427.48</v>
      </c>
      <c r="F42" s="37">
        <f t="shared" si="4"/>
        <v>127.22219682069289</v>
      </c>
      <c r="G42" s="37">
        <f t="shared" si="5"/>
        <v>50.244815481534197</v>
      </c>
    </row>
    <row r="43" spans="1:7" ht="38.25" x14ac:dyDescent="0.25">
      <c r="A43" s="14" t="s">
        <v>51</v>
      </c>
      <c r="B43" s="37">
        <v>0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</row>
    <row r="44" spans="1:7" x14ac:dyDescent="0.25">
      <c r="A44" s="30" t="s">
        <v>44</v>
      </c>
      <c r="B44" s="39">
        <f>SUM(B45:B45)</f>
        <v>0</v>
      </c>
      <c r="C44" s="39">
        <f>SUM(C45:C45)</f>
        <v>1447474</v>
      </c>
      <c r="D44" s="39">
        <f>SUM(D45:D45)</f>
        <v>1447474</v>
      </c>
      <c r="E44" s="39">
        <f>SUM(E45:E46)</f>
        <v>175907.25</v>
      </c>
      <c r="F44" s="39">
        <v>0</v>
      </c>
      <c r="G44" s="39">
        <f t="shared" si="5"/>
        <v>12.152705333567305</v>
      </c>
    </row>
    <row r="45" spans="1:7" ht="25.5" x14ac:dyDescent="0.25">
      <c r="A45" s="14" t="s">
        <v>208</v>
      </c>
      <c r="B45" s="37">
        <v>0</v>
      </c>
      <c r="C45" s="37">
        <v>1447474</v>
      </c>
      <c r="D45" s="37">
        <v>1447474</v>
      </c>
      <c r="E45" s="37">
        <v>120367.23</v>
      </c>
      <c r="F45" s="37">
        <v>0</v>
      </c>
      <c r="G45" s="37">
        <f t="shared" ref="G45:G46" si="6">SUM(E45/D45)*100</f>
        <v>8.3156747547797067</v>
      </c>
    </row>
    <row r="46" spans="1:7" ht="38.25" x14ac:dyDescent="0.25">
      <c r="A46" s="14" t="s">
        <v>209</v>
      </c>
      <c r="B46" s="37"/>
      <c r="C46" s="37">
        <v>120000</v>
      </c>
      <c r="D46" s="37">
        <v>120000</v>
      </c>
      <c r="E46" s="37">
        <v>55540.02</v>
      </c>
      <c r="F46" s="37">
        <v>0</v>
      </c>
      <c r="G46" s="37">
        <f t="shared" si="6"/>
        <v>46.283349999999999</v>
      </c>
    </row>
    <row r="47" spans="1:7" x14ac:dyDescent="0.25">
      <c r="A47" s="30" t="s">
        <v>107</v>
      </c>
      <c r="B47" s="42">
        <f>SUM(B48)</f>
        <v>1550</v>
      </c>
      <c r="C47" s="42">
        <f>SUM(C48)</f>
        <v>0</v>
      </c>
      <c r="D47" s="42">
        <f>SUM(D48)</f>
        <v>0</v>
      </c>
      <c r="E47" s="42">
        <f>SUM(E48)</f>
        <v>0</v>
      </c>
      <c r="F47" s="42">
        <v>0</v>
      </c>
      <c r="G47" s="42">
        <v>0</v>
      </c>
    </row>
    <row r="48" spans="1:7" ht="25.5" x14ac:dyDescent="0.25">
      <c r="A48" s="53" t="s">
        <v>108</v>
      </c>
      <c r="B48" s="37">
        <v>1550</v>
      </c>
      <c r="C48" s="37">
        <v>0</v>
      </c>
      <c r="D48" s="37">
        <v>0</v>
      </c>
      <c r="E48" s="37">
        <v>0</v>
      </c>
      <c r="F48" s="37">
        <v>0</v>
      </c>
      <c r="G48" s="37">
        <v>0</v>
      </c>
    </row>
    <row r="49" spans="1:7" ht="38.25" x14ac:dyDescent="0.25">
      <c r="A49" s="30" t="s">
        <v>46</v>
      </c>
      <c r="B49" s="39">
        <f>SUM(B50)</f>
        <v>0</v>
      </c>
      <c r="C49" s="39">
        <f>SUM(C50)</f>
        <v>1000</v>
      </c>
      <c r="D49" s="39">
        <f>SUM(D50)</f>
        <v>1000</v>
      </c>
      <c r="E49" s="39">
        <f>SUM(E50)</f>
        <v>0</v>
      </c>
      <c r="F49" s="39">
        <v>0</v>
      </c>
      <c r="G49" s="39">
        <v>0</v>
      </c>
    </row>
    <row r="50" spans="1:7" ht="51" x14ac:dyDescent="0.25">
      <c r="A50" s="86" t="s">
        <v>47</v>
      </c>
      <c r="B50" s="37">
        <v>0</v>
      </c>
      <c r="C50" s="37">
        <v>1000</v>
      </c>
      <c r="D50" s="37">
        <v>1000</v>
      </c>
      <c r="E50" s="37">
        <v>0</v>
      </c>
      <c r="F50" s="37">
        <v>0</v>
      </c>
      <c r="G50" s="37">
        <v>0</v>
      </c>
    </row>
    <row r="51" spans="1:7" x14ac:dyDescent="0.25">
      <c r="G51" s="83"/>
    </row>
  </sheetData>
  <mergeCells count="5">
    <mergeCell ref="A1:G2"/>
    <mergeCell ref="A3:G3"/>
    <mergeCell ref="A5:G5"/>
    <mergeCell ref="A7:G7"/>
    <mergeCell ref="A29:G29"/>
  </mergeCells>
  <pageMargins left="0.7" right="0.7" top="0.75" bottom="0.75" header="0.3" footer="0.3"/>
  <pageSetup paperSize="9" scale="74" fitToHeight="2" orientation="landscape" r:id="rId1"/>
  <rowBreaks count="1" manualBreakCount="1">
    <brk id="27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7"/>
  <sheetViews>
    <sheetView zoomScaleNormal="100" workbookViewId="0">
      <selection activeCell="A9" sqref="A9:G17"/>
    </sheetView>
  </sheetViews>
  <sheetFormatPr defaultRowHeight="15" x14ac:dyDescent="0.25"/>
  <cols>
    <col min="1" max="1" width="37.7109375" customWidth="1"/>
    <col min="2" max="2" width="21.85546875" customWidth="1"/>
    <col min="3" max="3" width="22.42578125" customWidth="1"/>
    <col min="4" max="4" width="21.42578125" customWidth="1"/>
    <col min="5" max="5" width="17.5703125" customWidth="1"/>
    <col min="6" max="6" width="10.85546875" customWidth="1"/>
    <col min="7" max="7" width="12.140625" customWidth="1"/>
  </cols>
  <sheetData>
    <row r="1" spans="1:8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45"/>
    </row>
    <row r="2" spans="1:8" ht="18" customHeight="1" x14ac:dyDescent="0.25">
      <c r="A2" s="101"/>
      <c r="B2" s="101"/>
      <c r="C2" s="101"/>
      <c r="D2" s="101"/>
      <c r="E2" s="101"/>
      <c r="F2" s="101"/>
      <c r="G2" s="101"/>
    </row>
    <row r="3" spans="1:8" ht="15.75" x14ac:dyDescent="0.25">
      <c r="A3" s="101" t="s">
        <v>0</v>
      </c>
      <c r="B3" s="101"/>
      <c r="C3" s="101"/>
      <c r="D3" s="101"/>
      <c r="E3" s="101"/>
      <c r="F3" s="101"/>
      <c r="G3" s="101"/>
    </row>
    <row r="4" spans="1:8" ht="18" x14ac:dyDescent="0.25">
      <c r="A4" s="4"/>
      <c r="B4" s="4"/>
      <c r="C4" s="5"/>
      <c r="D4" s="5"/>
    </row>
    <row r="5" spans="1:8" ht="18" customHeight="1" x14ac:dyDescent="0.25">
      <c r="A5" s="101" t="s">
        <v>17</v>
      </c>
      <c r="B5" s="101"/>
      <c r="C5" s="101"/>
      <c r="D5" s="101"/>
      <c r="E5" s="101"/>
      <c r="F5" s="101"/>
      <c r="G5" s="101"/>
    </row>
    <row r="6" spans="1:8" ht="18" x14ac:dyDescent="0.25">
      <c r="A6" s="4"/>
      <c r="B6" s="4"/>
      <c r="C6" s="5"/>
      <c r="D6" s="5"/>
    </row>
    <row r="7" spans="1:8" ht="15.75" customHeight="1" x14ac:dyDescent="0.25">
      <c r="A7" s="101" t="s">
        <v>52</v>
      </c>
      <c r="B7" s="101"/>
      <c r="C7" s="101"/>
      <c r="D7" s="101"/>
      <c r="E7" s="101"/>
      <c r="F7" s="101"/>
      <c r="G7" s="101"/>
    </row>
    <row r="8" spans="1:8" ht="18" x14ac:dyDescent="0.25">
      <c r="A8" s="4"/>
      <c r="B8" s="4"/>
      <c r="C8" s="5"/>
      <c r="D8" s="5"/>
    </row>
    <row r="9" spans="1:8" ht="30" x14ac:dyDescent="0.25">
      <c r="A9" s="69" t="s">
        <v>35</v>
      </c>
      <c r="B9" s="69" t="s">
        <v>193</v>
      </c>
      <c r="C9" s="69" t="s">
        <v>194</v>
      </c>
      <c r="D9" s="69" t="s">
        <v>195</v>
      </c>
      <c r="E9" s="69" t="s">
        <v>196</v>
      </c>
      <c r="F9" s="69" t="s">
        <v>111</v>
      </c>
      <c r="G9" s="69" t="s">
        <v>111</v>
      </c>
    </row>
    <row r="10" spans="1:8" x14ac:dyDescent="0.25">
      <c r="A10" s="82">
        <v>1</v>
      </c>
      <c r="B10" s="82">
        <v>2</v>
      </c>
      <c r="C10" s="82">
        <v>3</v>
      </c>
      <c r="D10" s="82">
        <v>4</v>
      </c>
      <c r="E10" s="82">
        <v>5</v>
      </c>
      <c r="F10" s="82" t="s">
        <v>115</v>
      </c>
      <c r="G10" s="82" t="s">
        <v>113</v>
      </c>
    </row>
    <row r="11" spans="1:8" ht="15.75" customHeight="1" x14ac:dyDescent="0.25">
      <c r="A11" s="8" t="s">
        <v>53</v>
      </c>
      <c r="B11" s="40">
        <f>SUM(B12+B15)</f>
        <v>3458885.4</v>
      </c>
      <c r="C11" s="40">
        <f>SUM(C12+C15)</f>
        <v>9757144</v>
      </c>
      <c r="D11" s="40">
        <f>SUM(D12+D15)</f>
        <v>9757144</v>
      </c>
      <c r="E11" s="40">
        <f>SUM(E12+E15)</f>
        <v>3918457.35</v>
      </c>
      <c r="F11" s="40">
        <f>SUM(E11/B11)*100</f>
        <v>113.28670646330174</v>
      </c>
      <c r="G11" s="40">
        <f>SUM(E11/D11)*100</f>
        <v>40.159880288740233</v>
      </c>
    </row>
    <row r="12" spans="1:8" ht="15.75" customHeight="1" x14ac:dyDescent="0.25">
      <c r="A12" s="8" t="s">
        <v>54</v>
      </c>
      <c r="B12" s="40">
        <f t="shared" ref="B12:D13" si="0">SUM(B13)</f>
        <v>0</v>
      </c>
      <c r="C12" s="40">
        <f t="shared" si="0"/>
        <v>485570</v>
      </c>
      <c r="D12" s="40">
        <f t="shared" si="0"/>
        <v>485570</v>
      </c>
      <c r="E12" s="40">
        <f>SUM(E13)</f>
        <v>0</v>
      </c>
      <c r="F12" s="40">
        <v>0</v>
      </c>
      <c r="G12" s="40">
        <f t="shared" ref="G12:G17" si="1">SUM(E12/D12)*100</f>
        <v>0</v>
      </c>
    </row>
    <row r="13" spans="1:8" ht="25.5" x14ac:dyDescent="0.25">
      <c r="A13" s="14" t="s">
        <v>55</v>
      </c>
      <c r="B13" s="43">
        <f t="shared" si="0"/>
        <v>0</v>
      </c>
      <c r="C13" s="43">
        <f t="shared" si="0"/>
        <v>485570</v>
      </c>
      <c r="D13" s="43">
        <f t="shared" si="0"/>
        <v>485570</v>
      </c>
      <c r="E13" s="43">
        <f>SUM(E14)</f>
        <v>0</v>
      </c>
      <c r="F13" s="43">
        <v>0</v>
      </c>
      <c r="G13" s="43">
        <f t="shared" si="1"/>
        <v>0</v>
      </c>
    </row>
    <row r="14" spans="1:8" x14ac:dyDescent="0.25">
      <c r="A14" s="60" t="s">
        <v>56</v>
      </c>
      <c r="B14" s="41">
        <v>0</v>
      </c>
      <c r="C14" s="41">
        <v>485570</v>
      </c>
      <c r="D14" s="41">
        <v>485570</v>
      </c>
      <c r="E14" s="41">
        <v>0</v>
      </c>
      <c r="F14" s="41">
        <v>0</v>
      </c>
      <c r="G14" s="41">
        <f t="shared" si="1"/>
        <v>0</v>
      </c>
    </row>
    <row r="15" spans="1:8" x14ac:dyDescent="0.25">
      <c r="A15" s="8" t="s">
        <v>57</v>
      </c>
      <c r="B15" s="40">
        <f>SUM(B16)</f>
        <v>3458885.4</v>
      </c>
      <c r="C15" s="40">
        <f t="shared" ref="C15:F15" si="2">SUM(C16)</f>
        <v>9271574</v>
      </c>
      <c r="D15" s="40">
        <f t="shared" si="2"/>
        <v>9271574</v>
      </c>
      <c r="E15" s="40">
        <f t="shared" si="2"/>
        <v>3918457.35</v>
      </c>
      <c r="F15" s="40">
        <f t="shared" si="2"/>
        <v>113.28670646330174</v>
      </c>
      <c r="G15" s="40">
        <f t="shared" si="1"/>
        <v>42.26312975553018</v>
      </c>
    </row>
    <row r="16" spans="1:8" x14ac:dyDescent="0.25">
      <c r="A16" s="14" t="s">
        <v>58</v>
      </c>
      <c r="B16" s="43">
        <f>SUM(B17)</f>
        <v>3458885.4</v>
      </c>
      <c r="C16" s="43">
        <f>SUM(C17)</f>
        <v>9271574</v>
      </c>
      <c r="D16" s="43">
        <f>SUM(D17)</f>
        <v>9271574</v>
      </c>
      <c r="E16" s="43">
        <f>SUM(E17)</f>
        <v>3918457.35</v>
      </c>
      <c r="F16" s="43">
        <f t="shared" ref="F16:F17" si="3">SUM(E16/B16)*100</f>
        <v>113.28670646330174</v>
      </c>
      <c r="G16" s="43">
        <f t="shared" si="1"/>
        <v>42.26312975553018</v>
      </c>
    </row>
    <row r="17" spans="1:7" x14ac:dyDescent="0.25">
      <c r="A17" s="13" t="s">
        <v>59</v>
      </c>
      <c r="B17" s="41">
        <v>3458885.4</v>
      </c>
      <c r="C17" s="41">
        <v>9271574</v>
      </c>
      <c r="D17" s="41">
        <v>9271574</v>
      </c>
      <c r="E17" s="41">
        <v>3918457.35</v>
      </c>
      <c r="F17" s="41">
        <f t="shared" si="3"/>
        <v>113.28670646330174</v>
      </c>
      <c r="G17" s="41">
        <f t="shared" si="1"/>
        <v>42.26312975553018</v>
      </c>
    </row>
  </sheetData>
  <mergeCells count="4">
    <mergeCell ref="A1:G2"/>
    <mergeCell ref="A3:G3"/>
    <mergeCell ref="A5:G5"/>
    <mergeCell ref="A7:G7"/>
  </mergeCells>
  <pageMargins left="0.7" right="0.7" top="0.75" bottom="0.75" header="0.3" footer="0.3"/>
  <pageSetup paperSize="9" scale="9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16"/>
  <sheetViews>
    <sheetView zoomScaleNormal="100" workbookViewId="0">
      <selection activeCell="G13" sqref="G13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6" width="25.28515625" customWidth="1"/>
    <col min="7" max="7" width="14.42578125" customWidth="1"/>
  </cols>
  <sheetData>
    <row r="1" spans="1:9" ht="42" customHeight="1" x14ac:dyDescent="0.25">
      <c r="A1" s="101" t="s">
        <v>192</v>
      </c>
      <c r="B1" s="101"/>
      <c r="C1" s="101"/>
      <c r="D1" s="101"/>
      <c r="E1" s="101"/>
      <c r="F1" s="101"/>
      <c r="G1" s="101"/>
      <c r="H1" s="101"/>
      <c r="I1" s="101"/>
    </row>
    <row r="2" spans="1:9" ht="18" customHeight="1" x14ac:dyDescent="0.25">
      <c r="A2" s="101"/>
      <c r="B2" s="101"/>
      <c r="C2" s="101"/>
      <c r="D2" s="101"/>
      <c r="E2" s="101"/>
      <c r="F2" s="101"/>
      <c r="G2" s="101"/>
      <c r="H2" s="101"/>
      <c r="I2" s="101"/>
    </row>
    <row r="3" spans="1:9" ht="15.75" customHeight="1" x14ac:dyDescent="0.25">
      <c r="A3" s="101" t="s">
        <v>0</v>
      </c>
      <c r="B3" s="101"/>
      <c r="C3" s="101"/>
      <c r="D3" s="101"/>
      <c r="E3" s="101"/>
      <c r="F3" s="101"/>
      <c r="G3" s="101"/>
      <c r="H3" s="101"/>
      <c r="I3" s="101"/>
    </row>
    <row r="4" spans="1:9" ht="18" x14ac:dyDescent="0.25">
      <c r="A4" s="4"/>
      <c r="B4" s="4"/>
      <c r="C4" s="4"/>
      <c r="D4" s="4"/>
      <c r="E4" s="5"/>
      <c r="F4" s="5"/>
    </row>
    <row r="5" spans="1:9" ht="18" customHeight="1" x14ac:dyDescent="0.25">
      <c r="A5" s="101" t="s">
        <v>60</v>
      </c>
      <c r="B5" s="101"/>
      <c r="C5" s="101"/>
      <c r="D5" s="101"/>
      <c r="E5" s="101"/>
      <c r="F5" s="101"/>
      <c r="G5" s="101"/>
      <c r="H5" s="101"/>
      <c r="I5" s="101"/>
    </row>
    <row r="6" spans="1:9" ht="18" x14ac:dyDescent="0.25">
      <c r="A6" s="4"/>
      <c r="B6" s="4"/>
      <c r="C6" s="4"/>
      <c r="D6" s="4"/>
      <c r="E6" s="5"/>
      <c r="F6" s="5"/>
    </row>
    <row r="7" spans="1:9" ht="40.5" customHeight="1" x14ac:dyDescent="0.25">
      <c r="A7" s="108" t="s">
        <v>35</v>
      </c>
      <c r="B7" s="108"/>
      <c r="C7" s="109"/>
      <c r="D7" s="69" t="s">
        <v>193</v>
      </c>
      <c r="E7" s="69" t="s">
        <v>194</v>
      </c>
      <c r="F7" s="69" t="s">
        <v>195</v>
      </c>
      <c r="G7" s="69" t="s">
        <v>196</v>
      </c>
      <c r="H7" s="68" t="s">
        <v>111</v>
      </c>
      <c r="I7" s="69" t="s">
        <v>111</v>
      </c>
    </row>
    <row r="8" spans="1:9" x14ac:dyDescent="0.25">
      <c r="A8" s="81">
        <v>1</v>
      </c>
      <c r="B8" s="82"/>
      <c r="C8" s="82"/>
      <c r="D8" s="82">
        <v>2</v>
      </c>
      <c r="E8" s="82">
        <v>3</v>
      </c>
      <c r="F8" s="82">
        <v>4</v>
      </c>
      <c r="G8" s="82">
        <v>5</v>
      </c>
      <c r="H8" s="81" t="s">
        <v>115</v>
      </c>
      <c r="I8" s="82" t="s">
        <v>113</v>
      </c>
    </row>
    <row r="9" spans="1:9" x14ac:dyDescent="0.25">
      <c r="A9" s="28"/>
      <c r="B9" s="29"/>
      <c r="C9" s="27" t="s">
        <v>61</v>
      </c>
      <c r="D9" s="44">
        <f>SUM(D10)</f>
        <v>0</v>
      </c>
      <c r="E9" s="44">
        <f>SUM(E10)</f>
        <v>0</v>
      </c>
      <c r="F9" s="44">
        <f>SUM(F10)</f>
        <v>0</v>
      </c>
      <c r="G9" s="44">
        <v>0</v>
      </c>
      <c r="H9" s="44">
        <v>0</v>
      </c>
      <c r="I9" s="44">
        <v>0</v>
      </c>
    </row>
    <row r="10" spans="1:9" ht="25.5" x14ac:dyDescent="0.25">
      <c r="A10" s="8">
        <v>8</v>
      </c>
      <c r="B10" s="8"/>
      <c r="C10" s="8" t="s">
        <v>62</v>
      </c>
      <c r="D10" s="40">
        <f>SUM(D11)</f>
        <v>0</v>
      </c>
      <c r="E10" s="40">
        <f>SUM(E11)</f>
        <v>0</v>
      </c>
      <c r="F10" s="40">
        <f t="shared" ref="F10:F11" si="0">SUM(D10:E10)</f>
        <v>0</v>
      </c>
      <c r="G10" s="40">
        <v>0</v>
      </c>
      <c r="H10" s="40">
        <v>0</v>
      </c>
      <c r="I10" s="40">
        <v>0</v>
      </c>
    </row>
    <row r="11" spans="1:9" ht="25.5" x14ac:dyDescent="0.25">
      <c r="A11" s="8"/>
      <c r="B11" s="12">
        <v>83</v>
      </c>
      <c r="C11" s="12" t="s">
        <v>63</v>
      </c>
      <c r="D11" s="41">
        <v>0</v>
      </c>
      <c r="E11" s="41">
        <v>0</v>
      </c>
      <c r="F11" s="41">
        <f t="shared" si="0"/>
        <v>0</v>
      </c>
      <c r="G11" s="41">
        <v>0</v>
      </c>
      <c r="H11" s="41">
        <v>0</v>
      </c>
      <c r="I11" s="41">
        <v>0</v>
      </c>
    </row>
    <row r="12" spans="1:9" x14ac:dyDescent="0.25">
      <c r="A12" s="8"/>
      <c r="B12" s="12"/>
      <c r="C12" s="31"/>
      <c r="D12" s="41"/>
      <c r="E12" s="41"/>
      <c r="F12" s="41"/>
      <c r="G12" s="41"/>
      <c r="H12" s="41"/>
      <c r="I12" s="41"/>
    </row>
    <row r="13" spans="1:9" x14ac:dyDescent="0.25">
      <c r="A13" s="8"/>
      <c r="B13" s="12"/>
      <c r="C13" s="27" t="s">
        <v>64</v>
      </c>
      <c r="D13" s="44">
        <f t="shared" ref="D13:E14" si="1">SUM(D14)</f>
        <v>168919.92</v>
      </c>
      <c r="E13" s="44">
        <f t="shared" si="1"/>
        <v>337840</v>
      </c>
      <c r="F13" s="44">
        <f>SUM(F14)</f>
        <v>337840</v>
      </c>
      <c r="G13" s="44">
        <f>SUM(G14)</f>
        <v>168919.92</v>
      </c>
      <c r="H13" s="44">
        <f>SUM(G13/D13)*100</f>
        <v>100</v>
      </c>
      <c r="I13" s="44">
        <f>SUM(G13/F13)*100</f>
        <v>49.999976320151553</v>
      </c>
    </row>
    <row r="14" spans="1:9" ht="25.5" x14ac:dyDescent="0.25">
      <c r="A14" s="11">
        <v>5</v>
      </c>
      <c r="B14" s="11"/>
      <c r="C14" s="18" t="s">
        <v>65</v>
      </c>
      <c r="D14" s="40">
        <f t="shared" si="1"/>
        <v>168919.92</v>
      </c>
      <c r="E14" s="40">
        <f t="shared" si="1"/>
        <v>337840</v>
      </c>
      <c r="F14" s="40">
        <f>SUM(F15)</f>
        <v>337840</v>
      </c>
      <c r="G14" s="40">
        <f>SUM(G15)</f>
        <v>168919.92</v>
      </c>
      <c r="H14" s="40">
        <f t="shared" ref="H14:H15" si="2">SUM(G14/D14)*100</f>
        <v>100</v>
      </c>
      <c r="I14" s="40">
        <f t="shared" ref="I14:I15" si="3">SUM(G14/F14)*100</f>
        <v>49.999976320151553</v>
      </c>
    </row>
    <row r="15" spans="1:9" ht="25.5" x14ac:dyDescent="0.25">
      <c r="A15" s="12"/>
      <c r="B15" s="12">
        <v>54</v>
      </c>
      <c r="C15" s="19" t="s">
        <v>66</v>
      </c>
      <c r="D15" s="41">
        <v>168919.92</v>
      </c>
      <c r="E15" s="41">
        <v>337840</v>
      </c>
      <c r="F15" s="41">
        <v>337840</v>
      </c>
      <c r="G15" s="41">
        <v>168919.92</v>
      </c>
      <c r="H15" s="41">
        <f t="shared" si="2"/>
        <v>100</v>
      </c>
      <c r="I15" s="41">
        <f t="shared" si="3"/>
        <v>49.999976320151553</v>
      </c>
    </row>
    <row r="16" spans="1:9" x14ac:dyDescent="0.25">
      <c r="A16" s="118" t="s">
        <v>13</v>
      </c>
      <c r="B16" s="118"/>
      <c r="C16" s="118"/>
      <c r="D16" s="80">
        <f>SUM(D9-D13)</f>
        <v>-168919.92</v>
      </c>
      <c r="E16" s="80">
        <f t="shared" ref="E16:I16" si="4">SUM(E9-E13)</f>
        <v>-337840</v>
      </c>
      <c r="F16" s="80">
        <f t="shared" si="4"/>
        <v>-337840</v>
      </c>
      <c r="G16" s="80">
        <f t="shared" si="4"/>
        <v>-168919.92</v>
      </c>
      <c r="H16" s="80">
        <f t="shared" si="4"/>
        <v>-100</v>
      </c>
      <c r="I16" s="80">
        <f t="shared" si="4"/>
        <v>-49.999976320151553</v>
      </c>
    </row>
  </sheetData>
  <mergeCells count="5">
    <mergeCell ref="A16:C16"/>
    <mergeCell ref="A1:I2"/>
    <mergeCell ref="A7:C7"/>
    <mergeCell ref="A5:I5"/>
    <mergeCell ref="A3:I3"/>
  </mergeCells>
  <pageMargins left="0.7" right="0.7" top="0.75" bottom="0.75" header="0.3" footer="0.3"/>
  <pageSetup paperSize="9" scale="8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0"/>
  <sheetViews>
    <sheetView zoomScaleNormal="100" workbookViewId="0">
      <selection activeCell="E15" sqref="E15"/>
    </sheetView>
  </sheetViews>
  <sheetFormatPr defaultRowHeight="15" x14ac:dyDescent="0.25"/>
  <cols>
    <col min="1" max="1" width="25.28515625" customWidth="1"/>
    <col min="2" max="2" width="21.5703125" customWidth="1"/>
    <col min="3" max="3" width="21" customWidth="1"/>
    <col min="4" max="4" width="19.85546875" customWidth="1"/>
    <col min="5" max="5" width="15.28515625" customWidth="1"/>
  </cols>
  <sheetData>
    <row r="1" spans="1:9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45"/>
      <c r="I1" s="45"/>
    </row>
    <row r="2" spans="1:9" ht="18" customHeight="1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9" ht="15.75" customHeight="1" x14ac:dyDescent="0.25">
      <c r="A3" s="101" t="s">
        <v>0</v>
      </c>
      <c r="B3" s="101"/>
      <c r="C3" s="101"/>
      <c r="D3" s="101"/>
      <c r="E3" s="101"/>
      <c r="F3" s="101"/>
      <c r="G3" s="101"/>
    </row>
    <row r="4" spans="1:9" ht="18" x14ac:dyDescent="0.25">
      <c r="A4" s="4"/>
      <c r="B4" s="4"/>
      <c r="C4" s="5"/>
      <c r="D4" s="5"/>
    </row>
    <row r="5" spans="1:9" ht="18" customHeight="1" x14ac:dyDescent="0.25">
      <c r="A5" s="101" t="s">
        <v>67</v>
      </c>
      <c r="B5" s="101"/>
      <c r="C5" s="101"/>
      <c r="D5" s="101"/>
      <c r="E5" s="101"/>
      <c r="F5" s="101"/>
      <c r="G5" s="101"/>
    </row>
    <row r="6" spans="1:9" ht="18" x14ac:dyDescent="0.25">
      <c r="A6" s="4"/>
      <c r="B6" s="4"/>
      <c r="C6" s="5"/>
      <c r="D6" s="5"/>
    </row>
    <row r="7" spans="1:9" ht="30" x14ac:dyDescent="0.25">
      <c r="A7" s="68" t="s">
        <v>35</v>
      </c>
      <c r="B7" s="69" t="s">
        <v>193</v>
      </c>
      <c r="C7" s="69" t="s">
        <v>194</v>
      </c>
      <c r="D7" s="69" t="s">
        <v>195</v>
      </c>
      <c r="E7" s="69" t="s">
        <v>196</v>
      </c>
      <c r="F7" s="69" t="s">
        <v>111</v>
      </c>
      <c r="G7" s="69" t="s">
        <v>111</v>
      </c>
    </row>
    <row r="8" spans="1:9" x14ac:dyDescent="0.25">
      <c r="A8" s="81">
        <v>1</v>
      </c>
      <c r="B8" s="82">
        <v>2</v>
      </c>
      <c r="C8" s="82">
        <v>3</v>
      </c>
      <c r="D8" s="82">
        <v>4</v>
      </c>
      <c r="E8" s="82">
        <v>5</v>
      </c>
      <c r="F8" s="82" t="s">
        <v>115</v>
      </c>
      <c r="G8" s="82" t="s">
        <v>113</v>
      </c>
    </row>
    <row r="9" spans="1:9" x14ac:dyDescent="0.25">
      <c r="A9" s="8" t="s">
        <v>61</v>
      </c>
      <c r="B9" s="44">
        <f t="shared" ref="B9:C10" si="0">SUM(B10)</f>
        <v>0</v>
      </c>
      <c r="C9" s="44">
        <f t="shared" si="0"/>
        <v>0</v>
      </c>
      <c r="D9" s="44">
        <f>SUM(B9:C9)</f>
        <v>0</v>
      </c>
      <c r="E9" s="44">
        <f>SUM(E10)</f>
        <v>0</v>
      </c>
      <c r="F9" s="44">
        <v>0</v>
      </c>
      <c r="G9" s="44">
        <v>0</v>
      </c>
    </row>
    <row r="10" spans="1:9" ht="25.5" x14ac:dyDescent="0.25">
      <c r="A10" s="8" t="s">
        <v>68</v>
      </c>
      <c r="B10" s="40">
        <f t="shared" si="0"/>
        <v>0</v>
      </c>
      <c r="C10" s="40">
        <f t="shared" si="0"/>
        <v>0</v>
      </c>
      <c r="D10" s="40">
        <f t="shared" ref="D10:D19" si="1">SUM(B10:C10)</f>
        <v>0</v>
      </c>
      <c r="E10" s="40">
        <f>SUM(E11)</f>
        <v>0</v>
      </c>
      <c r="F10" s="40">
        <v>0</v>
      </c>
      <c r="G10" s="40">
        <v>0</v>
      </c>
    </row>
    <row r="11" spans="1:9" ht="25.5" x14ac:dyDescent="0.25">
      <c r="A11" s="14" t="s">
        <v>48</v>
      </c>
      <c r="B11" s="41">
        <v>0</v>
      </c>
      <c r="C11" s="41">
        <v>0</v>
      </c>
      <c r="D11" s="41">
        <f t="shared" si="1"/>
        <v>0</v>
      </c>
      <c r="E11" s="41">
        <v>0</v>
      </c>
      <c r="F11" s="41">
        <v>0</v>
      </c>
      <c r="G11" s="41">
        <v>0</v>
      </c>
    </row>
    <row r="12" spans="1:9" x14ac:dyDescent="0.25">
      <c r="A12" s="14"/>
      <c r="B12" s="41"/>
      <c r="C12" s="41"/>
      <c r="D12" s="41"/>
      <c r="E12" s="41"/>
      <c r="F12" s="41"/>
      <c r="G12" s="41"/>
    </row>
    <row r="13" spans="1:9" x14ac:dyDescent="0.25">
      <c r="A13" s="8" t="s">
        <v>64</v>
      </c>
      <c r="B13" s="44">
        <f>SUM(B14+B16)</f>
        <v>168919.92</v>
      </c>
      <c r="C13" s="44">
        <f>SUM(C14+C16)</f>
        <v>337840</v>
      </c>
      <c r="D13" s="44">
        <f>SUM(D14+D16)</f>
        <v>337840</v>
      </c>
      <c r="E13" s="44">
        <f>SUM(E14+E16)</f>
        <v>168919.92</v>
      </c>
      <c r="F13" s="44">
        <f>SUM(E13/B13)*100</f>
        <v>100</v>
      </c>
      <c r="G13" s="44">
        <f>SUM(E13/D13)*100</f>
        <v>49.999976320151553</v>
      </c>
    </row>
    <row r="14" spans="1:9" ht="25.5" x14ac:dyDescent="0.25">
      <c r="A14" s="18" t="s">
        <v>40</v>
      </c>
      <c r="B14" s="40">
        <f>SUM(B15)</f>
        <v>168919.92</v>
      </c>
      <c r="C14" s="40">
        <f>SUM(C15)</f>
        <v>265445</v>
      </c>
      <c r="D14" s="40">
        <f>SUM(D15)</f>
        <v>265445</v>
      </c>
      <c r="E14" s="40">
        <f>SUM(E15)</f>
        <v>168919.92</v>
      </c>
      <c r="F14" s="40">
        <f t="shared" ref="F14:F15" si="2">SUM(E14/B14)*100</f>
        <v>100</v>
      </c>
      <c r="G14" s="40">
        <f t="shared" ref="G14:G17" si="3">SUM(E14/D14)*100</f>
        <v>63.63650473732789</v>
      </c>
    </row>
    <row r="15" spans="1:9" ht="25.5" x14ac:dyDescent="0.25">
      <c r="A15" s="14" t="s">
        <v>41</v>
      </c>
      <c r="B15" s="41">
        <v>168919.92</v>
      </c>
      <c r="C15" s="41">
        <v>265445</v>
      </c>
      <c r="D15" s="41">
        <v>265445</v>
      </c>
      <c r="E15" s="41">
        <v>168919.92</v>
      </c>
      <c r="F15" s="41">
        <f t="shared" si="2"/>
        <v>100</v>
      </c>
      <c r="G15" s="41">
        <f t="shared" si="3"/>
        <v>63.63650473732789</v>
      </c>
    </row>
    <row r="16" spans="1:9" x14ac:dyDescent="0.25">
      <c r="A16" s="18" t="s">
        <v>38</v>
      </c>
      <c r="B16" s="40">
        <f>SUM(B17)</f>
        <v>0</v>
      </c>
      <c r="C16" s="40">
        <f>SUM(C17)</f>
        <v>72395</v>
      </c>
      <c r="D16" s="40">
        <f>SUM(D17)</f>
        <v>72395</v>
      </c>
      <c r="E16" s="40">
        <f>SUM(E17)</f>
        <v>0</v>
      </c>
      <c r="F16" s="40">
        <v>0</v>
      </c>
      <c r="G16" s="40">
        <f t="shared" si="3"/>
        <v>0</v>
      </c>
    </row>
    <row r="17" spans="1:7" x14ac:dyDescent="0.25">
      <c r="A17" s="10" t="s">
        <v>69</v>
      </c>
      <c r="B17" s="41">
        <v>0</v>
      </c>
      <c r="C17" s="41">
        <v>72395</v>
      </c>
      <c r="D17" s="41">
        <v>72395</v>
      </c>
      <c r="E17" s="41">
        <v>0</v>
      </c>
      <c r="F17" s="41">
        <v>0</v>
      </c>
      <c r="G17" s="41">
        <f t="shared" si="3"/>
        <v>0</v>
      </c>
    </row>
    <row r="18" spans="1:7" ht="25.5" x14ac:dyDescent="0.25">
      <c r="A18" s="8" t="s">
        <v>68</v>
      </c>
      <c r="B18" s="40">
        <f>SUM(B19)</f>
        <v>0</v>
      </c>
      <c r="C18" s="40">
        <f>SUM(C19)</f>
        <v>0</v>
      </c>
      <c r="D18" s="40">
        <f t="shared" si="1"/>
        <v>0</v>
      </c>
      <c r="E18" s="40">
        <v>0</v>
      </c>
      <c r="F18" s="40">
        <v>0</v>
      </c>
      <c r="G18" s="40">
        <v>0</v>
      </c>
    </row>
    <row r="19" spans="1:7" ht="25.5" x14ac:dyDescent="0.25">
      <c r="A19" s="14" t="s">
        <v>48</v>
      </c>
      <c r="B19" s="41">
        <v>0</v>
      </c>
      <c r="C19" s="41">
        <v>0</v>
      </c>
      <c r="D19" s="41">
        <f t="shared" si="1"/>
        <v>0</v>
      </c>
      <c r="E19" s="41">
        <v>0</v>
      </c>
      <c r="F19" s="41">
        <v>0</v>
      </c>
      <c r="G19" s="41">
        <v>0</v>
      </c>
    </row>
    <row r="20" spans="1:7" x14ac:dyDescent="0.25">
      <c r="A20" s="79" t="s">
        <v>13</v>
      </c>
      <c r="B20" s="80">
        <f>SUM(B9-B13)</f>
        <v>-168919.92</v>
      </c>
      <c r="C20" s="80">
        <f t="shared" ref="C20:G20" si="4">SUM(C9-C13)</f>
        <v>-337840</v>
      </c>
      <c r="D20" s="80">
        <f t="shared" si="4"/>
        <v>-337840</v>
      </c>
      <c r="E20" s="80">
        <f t="shared" si="4"/>
        <v>-168919.92</v>
      </c>
      <c r="F20" s="80">
        <f t="shared" si="4"/>
        <v>-100</v>
      </c>
      <c r="G20" s="80">
        <f t="shared" si="4"/>
        <v>-49.999976320151553</v>
      </c>
    </row>
  </sheetData>
  <mergeCells count="3"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34"/>
  <sheetViews>
    <sheetView tabSelected="1" zoomScaleNormal="100" workbookViewId="0">
      <selection activeCell="H15" sqref="H15"/>
    </sheetView>
  </sheetViews>
  <sheetFormatPr defaultRowHeight="15" x14ac:dyDescent="0.25"/>
  <cols>
    <col min="1" max="1" width="7.42578125" bestFit="1" customWidth="1"/>
    <col min="2" max="2" width="8.42578125" bestFit="1" customWidth="1"/>
    <col min="3" max="3" width="8.7109375" customWidth="1"/>
    <col min="4" max="4" width="37.28515625" customWidth="1"/>
    <col min="5" max="5" width="21.42578125" customWidth="1"/>
    <col min="6" max="6" width="22" customWidth="1"/>
    <col min="7" max="7" width="25.28515625" customWidth="1"/>
    <col min="8" max="8" width="11.28515625" customWidth="1"/>
    <col min="11" max="11" width="11.5703125" bestFit="1" customWidth="1"/>
    <col min="12" max="12" width="11.7109375" bestFit="1" customWidth="1"/>
    <col min="13" max="13" width="11.5703125" bestFit="1" customWidth="1"/>
  </cols>
  <sheetData>
    <row r="1" spans="1:13" ht="42" customHeight="1" x14ac:dyDescent="0.25">
      <c r="A1" s="101" t="s">
        <v>191</v>
      </c>
      <c r="B1" s="101"/>
      <c r="C1" s="101"/>
      <c r="D1" s="101"/>
      <c r="E1" s="101"/>
      <c r="F1" s="101"/>
      <c r="G1" s="101"/>
      <c r="H1" s="101"/>
      <c r="I1" s="45"/>
    </row>
    <row r="2" spans="1:13" ht="15" customHeight="1" x14ac:dyDescent="0.25">
      <c r="A2" s="45"/>
      <c r="B2" s="45"/>
      <c r="C2" s="45"/>
      <c r="D2" s="45"/>
      <c r="E2" s="45"/>
      <c r="F2" s="45"/>
      <c r="G2" s="45"/>
      <c r="H2" s="45"/>
      <c r="I2" s="45"/>
    </row>
    <row r="3" spans="1:13" ht="18" customHeight="1" x14ac:dyDescent="0.25">
      <c r="A3" s="101" t="s">
        <v>70</v>
      </c>
      <c r="B3" s="137"/>
      <c r="C3" s="137"/>
      <c r="D3" s="137"/>
      <c r="E3" s="137"/>
      <c r="F3" s="137"/>
      <c r="G3" s="137"/>
      <c r="H3" s="137"/>
    </row>
    <row r="4" spans="1:13" ht="18" x14ac:dyDescent="0.25">
      <c r="A4" s="4"/>
      <c r="B4" s="4"/>
      <c r="C4" s="4"/>
      <c r="D4" s="4"/>
      <c r="E4" s="4"/>
      <c r="F4" s="4"/>
      <c r="G4" s="5"/>
      <c r="H4" s="5"/>
    </row>
    <row r="5" spans="1:13" ht="29.25" customHeight="1" x14ac:dyDescent="0.25">
      <c r="A5" s="138" t="s">
        <v>35</v>
      </c>
      <c r="B5" s="138"/>
      <c r="C5" s="138"/>
      <c r="D5" s="139"/>
      <c r="E5" s="72" t="s">
        <v>194</v>
      </c>
      <c r="F5" s="72" t="s">
        <v>195</v>
      </c>
      <c r="G5" s="72" t="s">
        <v>196</v>
      </c>
      <c r="H5" s="72" t="s">
        <v>183</v>
      </c>
      <c r="M5" s="55"/>
    </row>
    <row r="6" spans="1:13" ht="11.25" customHeight="1" x14ac:dyDescent="0.25">
      <c r="A6" s="140">
        <v>1</v>
      </c>
      <c r="B6" s="138"/>
      <c r="C6" s="138"/>
      <c r="D6" s="139"/>
      <c r="E6" s="71">
        <v>2</v>
      </c>
      <c r="F6" s="72">
        <v>3</v>
      </c>
      <c r="G6" s="72">
        <v>4</v>
      </c>
      <c r="H6" s="72" t="s">
        <v>182</v>
      </c>
      <c r="M6" s="55"/>
    </row>
    <row r="7" spans="1:13" ht="32.25" customHeight="1" x14ac:dyDescent="0.25">
      <c r="A7" s="134" t="s">
        <v>71</v>
      </c>
      <c r="B7" s="135"/>
      <c r="C7" s="135"/>
      <c r="D7" s="136"/>
      <c r="E7" s="73">
        <f>SUM(E8:E12)</f>
        <v>9714984</v>
      </c>
      <c r="F7" s="73">
        <f>SUM(F8:F12)</f>
        <v>9714984</v>
      </c>
      <c r="G7" s="73">
        <f>SUM(G8:G12)</f>
        <v>4087377.2699999996</v>
      </c>
      <c r="H7" s="73">
        <f>SUM(G7/F7)*100</f>
        <v>42.07291818493988</v>
      </c>
    </row>
    <row r="8" spans="1:13" ht="16.5" customHeight="1" x14ac:dyDescent="0.25">
      <c r="A8" s="134" t="s">
        <v>72</v>
      </c>
      <c r="B8" s="135"/>
      <c r="C8" s="135"/>
      <c r="D8" s="136"/>
      <c r="E8" s="73">
        <f>SUM(E102+E108+E113+E123+E128)</f>
        <v>1068668</v>
      </c>
      <c r="F8" s="73">
        <f>SUM(F102+F108+F113+F123+F128)</f>
        <v>1068668</v>
      </c>
      <c r="G8" s="73">
        <f>SUM(G103+G110+G115+G125+G130)</f>
        <v>204786.88</v>
      </c>
      <c r="H8" s="73">
        <f t="shared" ref="H8:H48" si="0">SUM(G8/F8)*100</f>
        <v>19.162815766917323</v>
      </c>
    </row>
    <row r="9" spans="1:13" ht="20.25" customHeight="1" x14ac:dyDescent="0.25">
      <c r="A9" s="134" t="s">
        <v>73</v>
      </c>
      <c r="B9" s="135"/>
      <c r="C9" s="135"/>
      <c r="D9" s="136"/>
      <c r="E9" s="73">
        <f>SUM(E15)</f>
        <v>1741050</v>
      </c>
      <c r="F9" s="73">
        <f>SUM(F15)</f>
        <v>1741050</v>
      </c>
      <c r="G9" s="73">
        <f>SUM(G15)</f>
        <v>1014403.9500000002</v>
      </c>
      <c r="H9" s="73">
        <f t="shared" si="0"/>
        <v>58.263918325148623</v>
      </c>
    </row>
    <row r="10" spans="1:13" ht="19.5" customHeight="1" x14ac:dyDescent="0.25">
      <c r="A10" s="134" t="s">
        <v>74</v>
      </c>
      <c r="B10" s="135"/>
      <c r="C10" s="135"/>
      <c r="D10" s="136"/>
      <c r="E10" s="73">
        <f>SUM(E50+E53)</f>
        <v>5336792</v>
      </c>
      <c r="F10" s="73">
        <f>SUM(F50+F53)</f>
        <v>5336792</v>
      </c>
      <c r="G10" s="73">
        <f>SUM(G50+G53)</f>
        <v>2692279.1899999995</v>
      </c>
      <c r="H10" s="73">
        <f t="shared" si="0"/>
        <v>50.447519596041957</v>
      </c>
    </row>
    <row r="11" spans="1:13" ht="18.75" customHeight="1" x14ac:dyDescent="0.25">
      <c r="A11" s="134" t="s">
        <v>75</v>
      </c>
      <c r="B11" s="135"/>
      <c r="C11" s="135"/>
      <c r="D11" s="136"/>
      <c r="E11" s="73">
        <f>SUM(E89+E95)</f>
        <v>1567474</v>
      </c>
      <c r="F11" s="73">
        <f>SUM(F89+F95)</f>
        <v>1567474</v>
      </c>
      <c r="G11" s="73">
        <f>SUM(G89+G95)</f>
        <v>175907.25</v>
      </c>
      <c r="H11" s="73">
        <f t="shared" si="0"/>
        <v>11.222339254112029</v>
      </c>
    </row>
    <row r="12" spans="1:13" ht="27.75" customHeight="1" x14ac:dyDescent="0.25">
      <c r="A12" s="134" t="s">
        <v>76</v>
      </c>
      <c r="B12" s="135"/>
      <c r="C12" s="135"/>
      <c r="D12" s="136"/>
      <c r="E12" s="73">
        <f>SUM(E92)</f>
        <v>1000</v>
      </c>
      <c r="F12" s="73">
        <f>SUM(F92)</f>
        <v>1000</v>
      </c>
      <c r="G12" s="73">
        <f>SUM(G92)</f>
        <v>0</v>
      </c>
      <c r="H12" s="73">
        <v>0</v>
      </c>
    </row>
    <row r="13" spans="1:13" ht="35.25" customHeight="1" x14ac:dyDescent="0.25">
      <c r="A13" s="128" t="s">
        <v>77</v>
      </c>
      <c r="B13" s="129"/>
      <c r="C13" s="130"/>
      <c r="D13" s="70" t="s">
        <v>78</v>
      </c>
      <c r="E13" s="74">
        <f>SUM(E14+E94+E102+E108+E113+E123+E128)</f>
        <v>9714984</v>
      </c>
      <c r="F13" s="74">
        <f t="shared" ref="F13:G13" si="1">SUM(F14+F94+F102+F108+F113+F123+F128)</f>
        <v>9714984</v>
      </c>
      <c r="G13" s="74">
        <f>SUM(G14+G94)</f>
        <v>3882590.3899999997</v>
      </c>
      <c r="H13" s="74">
        <f t="shared" si="0"/>
        <v>39.96496947395898</v>
      </c>
      <c r="J13" s="32"/>
      <c r="K13" s="55"/>
    </row>
    <row r="14" spans="1:13" ht="30" x14ac:dyDescent="0.25">
      <c r="A14" s="131" t="s">
        <v>79</v>
      </c>
      <c r="B14" s="132"/>
      <c r="C14" s="133"/>
      <c r="D14" s="75" t="s">
        <v>80</v>
      </c>
      <c r="E14" s="76">
        <f>SUM(E15+E50+E53+E89+E92)</f>
        <v>7198842</v>
      </c>
      <c r="F14" s="76">
        <f t="shared" ref="F14:G14" si="2">SUM(F15+F50+F53+F89+F92)</f>
        <v>7198842</v>
      </c>
      <c r="G14" s="76">
        <f t="shared" si="2"/>
        <v>3762223.1599999997</v>
      </c>
      <c r="H14" s="76">
        <f t="shared" si="0"/>
        <v>52.261504836472305</v>
      </c>
      <c r="K14" s="55"/>
    </row>
    <row r="15" spans="1:13" x14ac:dyDescent="0.25">
      <c r="A15" s="122" t="s">
        <v>81</v>
      </c>
      <c r="B15" s="123"/>
      <c r="C15" s="124"/>
      <c r="D15" s="77" t="s">
        <v>82</v>
      </c>
      <c r="E15" s="78">
        <f>SUM(E16+E18+E33+E40+E46+E48)</f>
        <v>1741050</v>
      </c>
      <c r="F15" s="78">
        <f>SUM(F16+F18+F33+F40+F46+F48)</f>
        <v>1741050</v>
      </c>
      <c r="G15" s="78">
        <f>SUM(G16+G18+G33+G38+G40+G46)</f>
        <v>1014403.9500000002</v>
      </c>
      <c r="H15" s="78">
        <f t="shared" si="0"/>
        <v>58.263918325148623</v>
      </c>
      <c r="J15" s="32"/>
    </row>
    <row r="16" spans="1:13" x14ac:dyDescent="0.25">
      <c r="A16" s="125">
        <v>31</v>
      </c>
      <c r="B16" s="126"/>
      <c r="C16" s="127"/>
      <c r="D16" s="52" t="s">
        <v>27</v>
      </c>
      <c r="E16" s="42">
        <v>1082359</v>
      </c>
      <c r="F16" s="42">
        <v>1082359</v>
      </c>
      <c r="G16" s="42">
        <f>SUM(G17:G17)</f>
        <v>611433.9</v>
      </c>
      <c r="H16" s="42">
        <f t="shared" si="0"/>
        <v>56.490859317472299</v>
      </c>
      <c r="J16" s="32"/>
      <c r="K16" s="55"/>
    </row>
    <row r="17" spans="1:12" x14ac:dyDescent="0.25">
      <c r="A17" s="119">
        <v>3111</v>
      </c>
      <c r="B17" s="120"/>
      <c r="C17" s="121"/>
      <c r="D17" s="54" t="s">
        <v>133</v>
      </c>
      <c r="E17" s="37">
        <v>0</v>
      </c>
      <c r="F17" s="37">
        <v>0</v>
      </c>
      <c r="G17" s="37">
        <v>611433.9</v>
      </c>
      <c r="H17" s="37">
        <v>0</v>
      </c>
      <c r="J17" s="32"/>
      <c r="K17" s="55"/>
      <c r="L17" s="55"/>
    </row>
    <row r="18" spans="1:12" x14ac:dyDescent="0.25">
      <c r="A18" s="125">
        <v>32</v>
      </c>
      <c r="B18" s="126"/>
      <c r="C18" s="127"/>
      <c r="D18" s="52" t="s">
        <v>28</v>
      </c>
      <c r="E18" s="42">
        <v>526860</v>
      </c>
      <c r="F18" s="42">
        <v>526860</v>
      </c>
      <c r="G18" s="42">
        <f>SUM(G19:G32)</f>
        <v>236205.93000000002</v>
      </c>
      <c r="H18" s="42">
        <f t="shared" si="0"/>
        <v>44.832769616216837</v>
      </c>
    </row>
    <row r="19" spans="1:12" x14ac:dyDescent="0.25">
      <c r="A19" s="119">
        <v>3211</v>
      </c>
      <c r="B19" s="120"/>
      <c r="C19" s="121"/>
      <c r="D19" s="9" t="s">
        <v>139</v>
      </c>
      <c r="E19" s="37">
        <v>0</v>
      </c>
      <c r="F19" s="37">
        <v>0</v>
      </c>
      <c r="G19" s="37">
        <v>6054.83</v>
      </c>
      <c r="H19" s="37">
        <v>0</v>
      </c>
    </row>
    <row r="20" spans="1:12" ht="25.5" x14ac:dyDescent="0.25">
      <c r="A20" s="119">
        <v>3212</v>
      </c>
      <c r="B20" s="120"/>
      <c r="C20" s="121"/>
      <c r="D20" s="58" t="s">
        <v>140</v>
      </c>
      <c r="E20" s="37">
        <v>0</v>
      </c>
      <c r="F20" s="37">
        <v>0</v>
      </c>
      <c r="G20" s="37">
        <v>498.39</v>
      </c>
      <c r="H20" s="37">
        <v>0</v>
      </c>
    </row>
    <row r="21" spans="1:12" x14ac:dyDescent="0.25">
      <c r="A21" s="119">
        <v>3222</v>
      </c>
      <c r="B21" s="120"/>
      <c r="C21" s="121"/>
      <c r="D21" s="58" t="s">
        <v>144</v>
      </c>
      <c r="E21" s="37">
        <v>0</v>
      </c>
      <c r="F21" s="37">
        <v>0</v>
      </c>
      <c r="G21" s="37">
        <v>98532.05</v>
      </c>
      <c r="H21" s="37">
        <v>0</v>
      </c>
    </row>
    <row r="22" spans="1:12" x14ac:dyDescent="0.25">
      <c r="A22" s="119">
        <v>3232</v>
      </c>
      <c r="B22" s="120"/>
      <c r="C22" s="121"/>
      <c r="D22" s="58" t="s">
        <v>150</v>
      </c>
      <c r="E22" s="37">
        <v>0</v>
      </c>
      <c r="F22" s="37">
        <v>0</v>
      </c>
      <c r="G22" s="37">
        <v>55699.81</v>
      </c>
      <c r="H22" s="37">
        <v>0</v>
      </c>
    </row>
    <row r="23" spans="1:12" x14ac:dyDescent="0.25">
      <c r="A23" s="119">
        <v>3233</v>
      </c>
      <c r="B23" s="120">
        <v>3233</v>
      </c>
      <c r="C23" s="121">
        <v>3233</v>
      </c>
      <c r="D23" s="58" t="s">
        <v>151</v>
      </c>
      <c r="E23" s="37">
        <v>0</v>
      </c>
      <c r="F23" s="37">
        <v>0</v>
      </c>
      <c r="G23" s="37">
        <v>8929.7999999999993</v>
      </c>
      <c r="H23" s="37">
        <v>0</v>
      </c>
    </row>
    <row r="24" spans="1:12" x14ac:dyDescent="0.25">
      <c r="A24" s="49">
        <v>3235</v>
      </c>
      <c r="B24" s="50"/>
      <c r="C24" s="51"/>
      <c r="D24" s="58" t="s">
        <v>153</v>
      </c>
      <c r="E24" s="37">
        <v>0</v>
      </c>
      <c r="F24" s="37">
        <v>0</v>
      </c>
      <c r="G24" s="37">
        <v>2299.69</v>
      </c>
      <c r="H24" s="37">
        <v>0</v>
      </c>
    </row>
    <row r="25" spans="1:12" x14ac:dyDescent="0.25">
      <c r="A25" s="49">
        <v>3236</v>
      </c>
      <c r="B25" s="50"/>
      <c r="C25" s="51"/>
      <c r="D25" s="58" t="s">
        <v>154</v>
      </c>
      <c r="E25" s="37">
        <v>0</v>
      </c>
      <c r="F25" s="37">
        <v>0</v>
      </c>
      <c r="G25" s="37">
        <v>4386.91</v>
      </c>
      <c r="H25" s="37">
        <v>0</v>
      </c>
    </row>
    <row r="26" spans="1:12" x14ac:dyDescent="0.25">
      <c r="A26" s="49">
        <v>3237</v>
      </c>
      <c r="B26" s="50"/>
      <c r="C26" s="51"/>
      <c r="D26" s="58" t="s">
        <v>155</v>
      </c>
      <c r="E26" s="37">
        <v>0</v>
      </c>
      <c r="F26" s="37">
        <v>0</v>
      </c>
      <c r="G26" s="37">
        <v>8937.16</v>
      </c>
      <c r="H26" s="37">
        <v>0</v>
      </c>
    </row>
    <row r="27" spans="1:12" x14ac:dyDescent="0.25">
      <c r="A27" s="49">
        <v>3239</v>
      </c>
      <c r="B27" s="50"/>
      <c r="C27" s="51"/>
      <c r="D27" s="58" t="s">
        <v>157</v>
      </c>
      <c r="E27" s="37">
        <v>0</v>
      </c>
      <c r="F27" s="37">
        <v>0</v>
      </c>
      <c r="G27" s="37">
        <v>24220.07</v>
      </c>
      <c r="H27" s="37">
        <v>0</v>
      </c>
    </row>
    <row r="28" spans="1:12" ht="25.5" x14ac:dyDescent="0.25">
      <c r="A28" s="49">
        <v>3241</v>
      </c>
      <c r="B28" s="50"/>
      <c r="C28" s="51"/>
      <c r="D28" s="58" t="s">
        <v>158</v>
      </c>
      <c r="E28" s="37">
        <v>0</v>
      </c>
      <c r="F28" s="37">
        <v>0</v>
      </c>
      <c r="G28" s="37">
        <v>655.63</v>
      </c>
      <c r="H28" s="37">
        <v>0</v>
      </c>
    </row>
    <row r="29" spans="1:12" ht="25.5" x14ac:dyDescent="0.25">
      <c r="A29" s="49">
        <v>3291</v>
      </c>
      <c r="B29" s="50"/>
      <c r="C29" s="51"/>
      <c r="D29" s="58" t="s">
        <v>160</v>
      </c>
      <c r="E29" s="37">
        <v>0</v>
      </c>
      <c r="F29" s="37">
        <v>0</v>
      </c>
      <c r="G29" s="37">
        <v>6149.19</v>
      </c>
      <c r="H29" s="37">
        <v>0</v>
      </c>
    </row>
    <row r="30" spans="1:12" x14ac:dyDescent="0.25">
      <c r="A30" s="49">
        <v>3292</v>
      </c>
      <c r="B30" s="50"/>
      <c r="C30" s="51"/>
      <c r="D30" s="58" t="s">
        <v>161</v>
      </c>
      <c r="E30" s="37">
        <v>0</v>
      </c>
      <c r="F30" s="37">
        <v>0</v>
      </c>
      <c r="G30" s="37">
        <v>9879.52</v>
      </c>
      <c r="H30" s="37">
        <v>0</v>
      </c>
    </row>
    <row r="31" spans="1:12" x14ac:dyDescent="0.25">
      <c r="A31" s="49">
        <v>3293</v>
      </c>
      <c r="B31" s="50"/>
      <c r="C31" s="51"/>
      <c r="D31" s="58" t="s">
        <v>162</v>
      </c>
      <c r="E31" s="37">
        <v>0</v>
      </c>
      <c r="F31" s="37">
        <v>0</v>
      </c>
      <c r="G31" s="37">
        <v>699.6</v>
      </c>
      <c r="H31" s="37">
        <v>0</v>
      </c>
    </row>
    <row r="32" spans="1:12" x14ac:dyDescent="0.25">
      <c r="A32" s="49">
        <v>3299</v>
      </c>
      <c r="B32" s="50"/>
      <c r="C32" s="51"/>
      <c r="D32" s="58" t="s">
        <v>159</v>
      </c>
      <c r="E32" s="37">
        <v>0</v>
      </c>
      <c r="F32" s="37">
        <v>0</v>
      </c>
      <c r="G32" s="37">
        <v>9263.2800000000007</v>
      </c>
      <c r="H32" s="37">
        <v>0</v>
      </c>
    </row>
    <row r="33" spans="1:8" ht="15" customHeight="1" x14ac:dyDescent="0.25">
      <c r="A33" s="61">
        <v>34</v>
      </c>
      <c r="B33" s="62"/>
      <c r="C33" s="63"/>
      <c r="D33" s="65" t="s">
        <v>29</v>
      </c>
      <c r="E33" s="42">
        <v>57736</v>
      </c>
      <c r="F33" s="42">
        <v>57736</v>
      </c>
      <c r="G33" s="42">
        <f>SUM(G34:G37)</f>
        <v>31079.260000000002</v>
      </c>
      <c r="H33" s="42">
        <f t="shared" si="0"/>
        <v>53.829950117777472</v>
      </c>
    </row>
    <row r="34" spans="1:8" ht="39.75" customHeight="1" x14ac:dyDescent="0.25">
      <c r="A34" s="49">
        <v>3423</v>
      </c>
      <c r="B34" s="50"/>
      <c r="C34" s="51"/>
      <c r="D34" s="58" t="s">
        <v>166</v>
      </c>
      <c r="E34" s="37">
        <v>0</v>
      </c>
      <c r="F34" s="37">
        <v>0</v>
      </c>
      <c r="G34" s="37">
        <v>19073.29</v>
      </c>
      <c r="H34" s="37">
        <v>0</v>
      </c>
    </row>
    <row r="35" spans="1:8" ht="27" customHeight="1" x14ac:dyDescent="0.25">
      <c r="A35" s="49">
        <v>3432</v>
      </c>
      <c r="B35" s="50"/>
      <c r="C35" s="51"/>
      <c r="D35" s="58" t="s">
        <v>204</v>
      </c>
      <c r="E35" s="37">
        <v>0</v>
      </c>
      <c r="F35" s="37">
        <v>0</v>
      </c>
      <c r="G35" s="37">
        <v>5.31</v>
      </c>
      <c r="H35" s="37">
        <v>0</v>
      </c>
    </row>
    <row r="36" spans="1:8" ht="29.25" customHeight="1" x14ac:dyDescent="0.25">
      <c r="A36" s="49">
        <v>3433</v>
      </c>
      <c r="B36" s="50"/>
      <c r="C36" s="51"/>
      <c r="D36" s="58" t="s">
        <v>169</v>
      </c>
      <c r="E36" s="37">
        <v>0</v>
      </c>
      <c r="F36" s="37">
        <v>0</v>
      </c>
      <c r="G36" s="37">
        <v>279.23</v>
      </c>
      <c r="H36" s="37">
        <v>0</v>
      </c>
    </row>
    <row r="37" spans="1:8" ht="28.5" customHeight="1" x14ac:dyDescent="0.25">
      <c r="A37" s="49">
        <v>3434</v>
      </c>
      <c r="B37" s="50"/>
      <c r="C37" s="51"/>
      <c r="D37" s="58" t="s">
        <v>170</v>
      </c>
      <c r="E37" s="37">
        <v>0</v>
      </c>
      <c r="F37" s="37">
        <v>0</v>
      </c>
      <c r="G37" s="37">
        <v>11721.43</v>
      </c>
      <c r="H37" s="37">
        <v>0</v>
      </c>
    </row>
    <row r="38" spans="1:8" ht="28.5" customHeight="1" x14ac:dyDescent="0.25">
      <c r="A38" s="61">
        <v>38</v>
      </c>
      <c r="B38" s="62"/>
      <c r="C38" s="63"/>
      <c r="D38" s="65" t="s">
        <v>205</v>
      </c>
      <c r="E38" s="42">
        <f>SUM(E39)</f>
        <v>0</v>
      </c>
      <c r="F38" s="42">
        <f>SUM(F39)</f>
        <v>0</v>
      </c>
      <c r="G38" s="42">
        <f>SUM(G39)</f>
        <v>1500</v>
      </c>
      <c r="H38" s="42">
        <v>0</v>
      </c>
    </row>
    <row r="39" spans="1:8" ht="28.5" customHeight="1" x14ac:dyDescent="0.25">
      <c r="A39" s="49">
        <v>3833</v>
      </c>
      <c r="B39" s="50"/>
      <c r="C39" s="51"/>
      <c r="D39" s="58" t="s">
        <v>207</v>
      </c>
      <c r="E39" s="37">
        <v>0</v>
      </c>
      <c r="F39" s="37">
        <v>0</v>
      </c>
      <c r="G39" s="37">
        <v>1500</v>
      </c>
      <c r="H39" s="37">
        <v>0</v>
      </c>
    </row>
    <row r="40" spans="1:8" ht="25.5" x14ac:dyDescent="0.25">
      <c r="A40" s="61">
        <v>42</v>
      </c>
      <c r="B40" s="62"/>
      <c r="C40" s="63"/>
      <c r="D40" s="52" t="s">
        <v>32</v>
      </c>
      <c r="E40" s="42">
        <v>1700</v>
      </c>
      <c r="F40" s="42">
        <v>1700</v>
      </c>
      <c r="G40" s="42">
        <f>SUM(G41:G45)</f>
        <v>18771.18</v>
      </c>
      <c r="H40" s="42">
        <f t="shared" si="0"/>
        <v>1104.1870588235295</v>
      </c>
    </row>
    <row r="41" spans="1:8" x14ac:dyDescent="0.25">
      <c r="A41" s="49">
        <v>4221</v>
      </c>
      <c r="B41" s="50"/>
      <c r="C41" s="51"/>
      <c r="D41" s="54" t="s">
        <v>174</v>
      </c>
      <c r="E41" s="37">
        <v>0</v>
      </c>
      <c r="F41" s="37">
        <v>0</v>
      </c>
      <c r="G41" s="37">
        <v>10816.43</v>
      </c>
      <c r="H41" s="37">
        <v>0</v>
      </c>
    </row>
    <row r="42" spans="1:8" x14ac:dyDescent="0.25">
      <c r="A42" s="49">
        <v>4222</v>
      </c>
      <c r="B42" s="50"/>
      <c r="C42" s="51"/>
      <c r="D42" s="19" t="s">
        <v>175</v>
      </c>
      <c r="E42" s="19">
        <v>0</v>
      </c>
      <c r="F42" s="19">
        <v>0</v>
      </c>
      <c r="G42" s="37">
        <v>857.31</v>
      </c>
      <c r="H42" s="37">
        <v>0</v>
      </c>
    </row>
    <row r="43" spans="1:8" x14ac:dyDescent="0.25">
      <c r="A43" s="49">
        <v>4223</v>
      </c>
      <c r="B43" s="50"/>
      <c r="C43" s="51"/>
      <c r="D43" s="19" t="s">
        <v>176</v>
      </c>
      <c r="E43" s="19">
        <v>0</v>
      </c>
      <c r="F43" s="19">
        <v>0</v>
      </c>
      <c r="G43" s="37">
        <v>1095.94</v>
      </c>
      <c r="H43" s="37">
        <v>0</v>
      </c>
    </row>
    <row r="44" spans="1:8" x14ac:dyDescent="0.25">
      <c r="A44" s="49">
        <v>4224</v>
      </c>
      <c r="B44" s="50"/>
      <c r="C44" s="51"/>
      <c r="D44" s="19" t="s">
        <v>177</v>
      </c>
      <c r="E44" s="19">
        <v>0</v>
      </c>
      <c r="F44" s="19">
        <v>0</v>
      </c>
      <c r="G44" s="37">
        <v>3732.83</v>
      </c>
      <c r="H44" s="37">
        <v>0</v>
      </c>
    </row>
    <row r="45" spans="1:8" ht="25.5" x14ac:dyDescent="0.25">
      <c r="A45" s="49">
        <v>4227</v>
      </c>
      <c r="B45" s="50"/>
      <c r="C45" s="51"/>
      <c r="D45" s="66" t="s">
        <v>178</v>
      </c>
      <c r="E45" s="19">
        <v>0</v>
      </c>
      <c r="F45" s="19">
        <v>0</v>
      </c>
      <c r="G45" s="37">
        <v>2268.67</v>
      </c>
      <c r="H45" s="37">
        <v>0</v>
      </c>
    </row>
    <row r="46" spans="1:8" ht="25.5" x14ac:dyDescent="0.25">
      <c r="A46" s="61">
        <v>45</v>
      </c>
      <c r="B46" s="62"/>
      <c r="C46" s="63"/>
      <c r="D46" s="52" t="s">
        <v>33</v>
      </c>
      <c r="E46" s="42">
        <f>SUM(E47)</f>
        <v>0</v>
      </c>
      <c r="F46" s="42">
        <f>SUM(F47)</f>
        <v>0</v>
      </c>
      <c r="G46" s="42">
        <f>SUM(G47)</f>
        <v>115413.68</v>
      </c>
      <c r="H46" s="42">
        <v>0</v>
      </c>
    </row>
    <row r="47" spans="1:8" ht="25.5" x14ac:dyDescent="0.25">
      <c r="A47" s="49">
        <v>4511</v>
      </c>
      <c r="B47" s="50"/>
      <c r="C47" s="51"/>
      <c r="D47" s="66" t="s">
        <v>179</v>
      </c>
      <c r="E47" s="19">
        <v>0</v>
      </c>
      <c r="F47" s="19">
        <v>0</v>
      </c>
      <c r="G47" s="37">
        <v>115413.68</v>
      </c>
      <c r="H47" s="37">
        <v>0</v>
      </c>
    </row>
    <row r="48" spans="1:8" ht="25.5" x14ac:dyDescent="0.25">
      <c r="A48" s="61">
        <v>54</v>
      </c>
      <c r="B48" s="62"/>
      <c r="C48" s="63"/>
      <c r="D48" s="52" t="s">
        <v>66</v>
      </c>
      <c r="E48" s="42">
        <v>72395</v>
      </c>
      <c r="F48" s="42">
        <v>72395</v>
      </c>
      <c r="G48" s="42">
        <f>SUM(G49)</f>
        <v>0</v>
      </c>
      <c r="H48" s="42">
        <f t="shared" si="0"/>
        <v>0</v>
      </c>
    </row>
    <row r="49" spans="1:8" ht="38.25" x14ac:dyDescent="0.25">
      <c r="A49" s="49">
        <v>5443</v>
      </c>
      <c r="B49" s="50"/>
      <c r="C49" s="51"/>
      <c r="D49" s="54" t="s">
        <v>181</v>
      </c>
      <c r="E49" s="37">
        <v>0</v>
      </c>
      <c r="F49" s="37">
        <v>0</v>
      </c>
      <c r="G49" s="37">
        <v>0</v>
      </c>
      <c r="H49" s="37">
        <v>0</v>
      </c>
    </row>
    <row r="50" spans="1:8" ht="30" x14ac:dyDescent="0.25">
      <c r="A50" s="122" t="s">
        <v>83</v>
      </c>
      <c r="B50" s="123"/>
      <c r="C50" s="124"/>
      <c r="D50" s="77" t="s">
        <v>84</v>
      </c>
      <c r="E50" s="78">
        <f>SUM(E51)</f>
        <v>177200</v>
      </c>
      <c r="F50" s="78">
        <f>SUM(F51)</f>
        <v>177200</v>
      </c>
      <c r="G50" s="78">
        <f>SUM(G51)</f>
        <v>99851.71</v>
      </c>
      <c r="H50" s="78">
        <f t="shared" ref="H50:H90" si="3">SUM(G50/F50)*100</f>
        <v>56.349723476297974</v>
      </c>
    </row>
    <row r="51" spans="1:8" x14ac:dyDescent="0.25">
      <c r="A51" s="125">
        <v>32</v>
      </c>
      <c r="B51" s="126"/>
      <c r="C51" s="127"/>
      <c r="D51" s="52" t="s">
        <v>28</v>
      </c>
      <c r="E51" s="42">
        <v>177200</v>
      </c>
      <c r="F51" s="42">
        <v>177200</v>
      </c>
      <c r="G51" s="42">
        <f>SUM(G52)</f>
        <v>99851.71</v>
      </c>
      <c r="H51" s="42">
        <f t="shared" si="3"/>
        <v>56.349723476297974</v>
      </c>
    </row>
    <row r="52" spans="1:8" x14ac:dyDescent="0.25">
      <c r="A52" s="49">
        <v>3222</v>
      </c>
      <c r="B52" s="50"/>
      <c r="C52" s="51"/>
      <c r="D52" s="54" t="s">
        <v>144</v>
      </c>
      <c r="E52" s="37">
        <v>0</v>
      </c>
      <c r="F52" s="37">
        <v>0</v>
      </c>
      <c r="G52" s="37">
        <v>99851.71</v>
      </c>
      <c r="H52" s="37">
        <v>0</v>
      </c>
    </row>
    <row r="53" spans="1:8" x14ac:dyDescent="0.25">
      <c r="A53" s="122" t="s">
        <v>85</v>
      </c>
      <c r="B53" s="123"/>
      <c r="C53" s="124"/>
      <c r="D53" s="77" t="s">
        <v>86</v>
      </c>
      <c r="E53" s="78">
        <f>SUM(E54+E60+E81+E83+E85)</f>
        <v>5159592</v>
      </c>
      <c r="F53" s="78">
        <f>SUM(F54+F60+F81+F83+F85)</f>
        <v>5159592</v>
      </c>
      <c r="G53" s="78">
        <f>SUM(G54+G60+G81+G83+G85)</f>
        <v>2592427.4799999995</v>
      </c>
      <c r="H53" s="78">
        <f t="shared" si="3"/>
        <v>50.244815481534189</v>
      </c>
    </row>
    <row r="54" spans="1:8" x14ac:dyDescent="0.25">
      <c r="A54" s="61">
        <v>31</v>
      </c>
      <c r="B54" s="62"/>
      <c r="C54" s="63"/>
      <c r="D54" s="52" t="s">
        <v>27</v>
      </c>
      <c r="E54" s="42">
        <v>3642791</v>
      </c>
      <c r="F54" s="42">
        <v>3642791</v>
      </c>
      <c r="G54" s="42">
        <f>SUM(G55:G59)</f>
        <v>1886190.9699999997</v>
      </c>
      <c r="H54" s="42">
        <f t="shared" si="3"/>
        <v>51.778731472653796</v>
      </c>
    </row>
    <row r="55" spans="1:8" x14ac:dyDescent="0.25">
      <c r="A55" s="119">
        <v>3111</v>
      </c>
      <c r="B55" s="120"/>
      <c r="C55" s="121"/>
      <c r="D55" s="54" t="s">
        <v>133</v>
      </c>
      <c r="E55" s="37">
        <v>0</v>
      </c>
      <c r="F55" s="37">
        <v>0</v>
      </c>
      <c r="G55" s="37">
        <v>1014253.01</v>
      </c>
      <c r="H55" s="37">
        <v>0</v>
      </c>
    </row>
    <row r="56" spans="1:8" x14ac:dyDescent="0.25">
      <c r="A56" s="49">
        <v>3113</v>
      </c>
      <c r="B56" s="50"/>
      <c r="C56" s="51"/>
      <c r="D56" s="54" t="s">
        <v>134</v>
      </c>
      <c r="E56" s="37">
        <v>0</v>
      </c>
      <c r="F56" s="37">
        <v>0</v>
      </c>
      <c r="G56" s="37">
        <v>96364.94</v>
      </c>
      <c r="H56" s="37">
        <v>0</v>
      </c>
    </row>
    <row r="57" spans="1:8" x14ac:dyDescent="0.25">
      <c r="A57" s="119">
        <v>3121</v>
      </c>
      <c r="B57" s="120"/>
      <c r="C57" s="121"/>
      <c r="D57" s="54" t="s">
        <v>136</v>
      </c>
      <c r="E57" s="37">
        <v>0</v>
      </c>
      <c r="F57" s="37">
        <v>0</v>
      </c>
      <c r="G57" s="37">
        <v>31337.52</v>
      </c>
      <c r="H57" s="37">
        <v>0</v>
      </c>
    </row>
    <row r="58" spans="1:8" x14ac:dyDescent="0.25">
      <c r="A58" s="119">
        <v>3131</v>
      </c>
      <c r="B58" s="120"/>
      <c r="C58" s="121"/>
      <c r="D58" s="12" t="s">
        <v>137</v>
      </c>
      <c r="E58" s="37">
        <v>0</v>
      </c>
      <c r="F58" s="37">
        <v>0</v>
      </c>
      <c r="G58" s="37">
        <v>425683.14</v>
      </c>
      <c r="H58" s="37">
        <v>0</v>
      </c>
    </row>
    <row r="59" spans="1:8" ht="25.5" x14ac:dyDescent="0.25">
      <c r="A59" s="119">
        <v>3132</v>
      </c>
      <c r="B59" s="120">
        <v>3132</v>
      </c>
      <c r="C59" s="121">
        <v>3132</v>
      </c>
      <c r="D59" s="12" t="s">
        <v>138</v>
      </c>
      <c r="E59" s="42">
        <v>0</v>
      </c>
      <c r="F59" s="42">
        <v>0</v>
      </c>
      <c r="G59" s="37">
        <v>318552.36</v>
      </c>
      <c r="H59" s="37">
        <v>0</v>
      </c>
    </row>
    <row r="60" spans="1:8" x14ac:dyDescent="0.25">
      <c r="A60" s="61">
        <v>32</v>
      </c>
      <c r="B60" s="62"/>
      <c r="C60" s="63"/>
      <c r="D60" s="52" t="s">
        <v>28</v>
      </c>
      <c r="E60" s="42">
        <v>1499001</v>
      </c>
      <c r="F60" s="42">
        <v>1499001</v>
      </c>
      <c r="G60" s="42">
        <f>SUM(G61:G80)</f>
        <v>697456.06999999983</v>
      </c>
      <c r="H60" s="42">
        <f t="shared" si="3"/>
        <v>46.528059020641074</v>
      </c>
    </row>
    <row r="61" spans="1:8" x14ac:dyDescent="0.25">
      <c r="A61" s="119">
        <v>3211</v>
      </c>
      <c r="B61" s="120"/>
      <c r="C61" s="121"/>
      <c r="D61" s="9" t="s">
        <v>139</v>
      </c>
      <c r="E61" s="37">
        <v>0</v>
      </c>
      <c r="F61" s="37">
        <v>0</v>
      </c>
      <c r="G61" s="37">
        <v>2962.19</v>
      </c>
      <c r="H61" s="37">
        <v>0</v>
      </c>
    </row>
    <row r="62" spans="1:8" ht="25.5" x14ac:dyDescent="0.25">
      <c r="A62" s="49">
        <v>3212</v>
      </c>
      <c r="B62" s="50"/>
      <c r="C62" s="51"/>
      <c r="D62" s="58" t="s">
        <v>140</v>
      </c>
      <c r="E62" s="37">
        <v>0</v>
      </c>
      <c r="F62" s="37">
        <v>0</v>
      </c>
      <c r="G62" s="37">
        <v>69656.66</v>
      </c>
      <c r="H62" s="37"/>
    </row>
    <row r="63" spans="1:8" x14ac:dyDescent="0.25">
      <c r="A63" s="119">
        <v>3213</v>
      </c>
      <c r="B63" s="120"/>
      <c r="C63" s="121"/>
      <c r="D63" s="58" t="s">
        <v>141</v>
      </c>
      <c r="E63" s="37">
        <v>0</v>
      </c>
      <c r="F63" s="37">
        <v>0</v>
      </c>
      <c r="G63" s="37">
        <v>5492.66</v>
      </c>
      <c r="H63" s="37">
        <v>0</v>
      </c>
    </row>
    <row r="64" spans="1:8" x14ac:dyDescent="0.25">
      <c r="A64" s="119">
        <v>3221</v>
      </c>
      <c r="B64" s="120"/>
      <c r="C64" s="121"/>
      <c r="D64" s="58" t="s">
        <v>143</v>
      </c>
      <c r="E64" s="37">
        <v>0</v>
      </c>
      <c r="F64" s="37">
        <v>0</v>
      </c>
      <c r="G64" s="37">
        <v>42536.07</v>
      </c>
      <c r="H64" s="37">
        <v>0</v>
      </c>
    </row>
    <row r="65" spans="1:8" x14ac:dyDescent="0.25">
      <c r="A65" s="119">
        <v>3222</v>
      </c>
      <c r="B65" s="120"/>
      <c r="C65" s="121"/>
      <c r="D65" s="58" t="s">
        <v>144</v>
      </c>
      <c r="E65" s="37">
        <v>0</v>
      </c>
      <c r="F65" s="37">
        <v>0</v>
      </c>
      <c r="G65" s="37">
        <v>4501.12</v>
      </c>
      <c r="H65" s="37">
        <v>0</v>
      </c>
    </row>
    <row r="66" spans="1:8" x14ac:dyDescent="0.25">
      <c r="A66" s="119">
        <v>3223</v>
      </c>
      <c r="B66" s="120"/>
      <c r="C66" s="63"/>
      <c r="D66" s="58" t="s">
        <v>145</v>
      </c>
      <c r="E66" s="37">
        <v>0</v>
      </c>
      <c r="F66" s="37">
        <v>0</v>
      </c>
      <c r="G66" s="37">
        <v>266638.78000000003</v>
      </c>
      <c r="H66" s="37">
        <v>0</v>
      </c>
    </row>
    <row r="67" spans="1:8" ht="25.5" x14ac:dyDescent="0.25">
      <c r="A67" s="119">
        <v>3224</v>
      </c>
      <c r="B67" s="120"/>
      <c r="C67" s="63"/>
      <c r="D67" s="58" t="s">
        <v>146</v>
      </c>
      <c r="E67" s="37">
        <v>0</v>
      </c>
      <c r="F67" s="37">
        <v>0</v>
      </c>
      <c r="G67" s="37">
        <v>21057.83</v>
      </c>
      <c r="H67" s="37">
        <v>0</v>
      </c>
    </row>
    <row r="68" spans="1:8" x14ac:dyDescent="0.25">
      <c r="A68" s="119">
        <v>3225</v>
      </c>
      <c r="B68" s="120"/>
      <c r="C68" s="63"/>
      <c r="D68" s="58" t="s">
        <v>147</v>
      </c>
      <c r="E68" s="37">
        <v>0</v>
      </c>
      <c r="F68" s="37">
        <v>0</v>
      </c>
      <c r="G68" s="37">
        <v>22536.55</v>
      </c>
      <c r="H68" s="37">
        <v>0</v>
      </c>
    </row>
    <row r="69" spans="1:8" x14ac:dyDescent="0.25">
      <c r="A69" s="49">
        <v>3231</v>
      </c>
      <c r="B69" s="50"/>
      <c r="C69" s="63"/>
      <c r="D69" s="58" t="s">
        <v>149</v>
      </c>
      <c r="E69" s="37">
        <v>0</v>
      </c>
      <c r="F69" s="37">
        <v>0</v>
      </c>
      <c r="G69" s="37">
        <v>13859.31</v>
      </c>
      <c r="H69" s="37">
        <v>0</v>
      </c>
    </row>
    <row r="70" spans="1:8" x14ac:dyDescent="0.25">
      <c r="A70" s="49">
        <v>3232</v>
      </c>
      <c r="B70" s="50"/>
      <c r="C70" s="63"/>
      <c r="D70" s="58" t="s">
        <v>150</v>
      </c>
      <c r="E70" s="37">
        <v>0</v>
      </c>
      <c r="F70" s="37">
        <v>0</v>
      </c>
      <c r="G70" s="37">
        <v>52684.93</v>
      </c>
      <c r="H70" s="37">
        <v>0</v>
      </c>
    </row>
    <row r="71" spans="1:8" x14ac:dyDescent="0.25">
      <c r="A71" s="49">
        <v>3234</v>
      </c>
      <c r="B71" s="50"/>
      <c r="C71" s="63"/>
      <c r="D71" s="58" t="s">
        <v>152</v>
      </c>
      <c r="E71" s="37">
        <v>0</v>
      </c>
      <c r="F71" s="37">
        <v>0</v>
      </c>
      <c r="G71" s="37">
        <v>50349.84</v>
      </c>
      <c r="H71" s="37">
        <v>0</v>
      </c>
    </row>
    <row r="72" spans="1:8" x14ac:dyDescent="0.25">
      <c r="A72" s="49">
        <v>3235</v>
      </c>
      <c r="B72" s="50"/>
      <c r="C72" s="63"/>
      <c r="D72" s="58" t="s">
        <v>153</v>
      </c>
      <c r="E72" s="37">
        <v>0</v>
      </c>
      <c r="F72" s="37">
        <v>0</v>
      </c>
      <c r="G72" s="37">
        <v>14372.34</v>
      </c>
      <c r="H72" s="37">
        <v>0</v>
      </c>
    </row>
    <row r="73" spans="1:8" x14ac:dyDescent="0.25">
      <c r="A73" s="49">
        <v>3236</v>
      </c>
      <c r="B73" s="50"/>
      <c r="C73" s="63"/>
      <c r="D73" s="58" t="s">
        <v>154</v>
      </c>
      <c r="E73" s="37">
        <v>0</v>
      </c>
      <c r="F73" s="37">
        <v>0</v>
      </c>
      <c r="G73" s="37">
        <v>6353.05</v>
      </c>
      <c r="H73" s="37">
        <v>0</v>
      </c>
    </row>
    <row r="74" spans="1:8" x14ac:dyDescent="0.25">
      <c r="A74" s="49">
        <v>3237</v>
      </c>
      <c r="B74" s="50"/>
      <c r="C74" s="63"/>
      <c r="D74" s="58" t="s">
        <v>155</v>
      </c>
      <c r="E74" s="37">
        <v>0</v>
      </c>
      <c r="F74" s="37">
        <v>0</v>
      </c>
      <c r="G74" s="37">
        <v>39195.629999999997</v>
      </c>
      <c r="H74" s="37">
        <v>0</v>
      </c>
    </row>
    <row r="75" spans="1:8" x14ac:dyDescent="0.25">
      <c r="A75" s="49">
        <v>3238</v>
      </c>
      <c r="B75" s="50"/>
      <c r="C75" s="63"/>
      <c r="D75" s="58" t="s">
        <v>156</v>
      </c>
      <c r="E75" s="37">
        <v>0</v>
      </c>
      <c r="F75" s="37">
        <v>0</v>
      </c>
      <c r="G75" s="37">
        <v>24378.7</v>
      </c>
      <c r="H75" s="37">
        <v>0</v>
      </c>
    </row>
    <row r="76" spans="1:8" x14ac:dyDescent="0.25">
      <c r="A76" s="49">
        <v>3239</v>
      </c>
      <c r="B76" s="50"/>
      <c r="C76" s="63"/>
      <c r="D76" s="58" t="s">
        <v>157</v>
      </c>
      <c r="E76" s="37">
        <v>0</v>
      </c>
      <c r="F76" s="37">
        <v>0</v>
      </c>
      <c r="G76" s="37">
        <v>662.82</v>
      </c>
      <c r="H76" s="37">
        <v>0</v>
      </c>
    </row>
    <row r="77" spans="1:8" ht="25.5" x14ac:dyDescent="0.25">
      <c r="A77" s="49">
        <v>3251</v>
      </c>
      <c r="B77" s="50"/>
      <c r="C77" s="63"/>
      <c r="D77" s="58" t="s">
        <v>199</v>
      </c>
      <c r="E77" s="37">
        <v>0</v>
      </c>
      <c r="F77" s="37">
        <v>0</v>
      </c>
      <c r="G77" s="37">
        <v>23006.44</v>
      </c>
      <c r="H77" s="37">
        <v>0</v>
      </c>
    </row>
    <row r="78" spans="1:8" x14ac:dyDescent="0.25">
      <c r="A78" s="49">
        <v>3294</v>
      </c>
      <c r="B78" s="50"/>
      <c r="C78" s="63"/>
      <c r="D78" s="58" t="s">
        <v>163</v>
      </c>
      <c r="E78" s="37">
        <v>0</v>
      </c>
      <c r="F78" s="37">
        <v>0</v>
      </c>
      <c r="G78" s="37">
        <v>1406</v>
      </c>
      <c r="H78" s="37">
        <v>0</v>
      </c>
    </row>
    <row r="79" spans="1:8" x14ac:dyDescent="0.25">
      <c r="A79" s="49">
        <v>3295</v>
      </c>
      <c r="B79" s="50"/>
      <c r="C79" s="63"/>
      <c r="D79" s="58" t="s">
        <v>164</v>
      </c>
      <c r="E79" s="37">
        <v>0</v>
      </c>
      <c r="F79" s="37">
        <v>0</v>
      </c>
      <c r="G79" s="37">
        <v>979.45</v>
      </c>
      <c r="H79" s="37">
        <v>0</v>
      </c>
    </row>
    <row r="80" spans="1:8" x14ac:dyDescent="0.25">
      <c r="A80" s="49">
        <v>3299</v>
      </c>
      <c r="B80" s="50"/>
      <c r="C80" s="63"/>
      <c r="D80" s="58" t="s">
        <v>159</v>
      </c>
      <c r="E80" s="37">
        <v>0</v>
      </c>
      <c r="F80" s="37">
        <v>0</v>
      </c>
      <c r="G80" s="37">
        <v>34825.699999999997</v>
      </c>
      <c r="H80" s="37">
        <v>0</v>
      </c>
    </row>
    <row r="81" spans="1:8" x14ac:dyDescent="0.25">
      <c r="A81" s="61">
        <v>34</v>
      </c>
      <c r="B81" s="62"/>
      <c r="C81" s="63"/>
      <c r="D81" s="52" t="s">
        <v>29</v>
      </c>
      <c r="E81" s="42">
        <v>12100</v>
      </c>
      <c r="F81" s="42">
        <v>12100</v>
      </c>
      <c r="G81" s="42">
        <f>SUM(G82:G82)</f>
        <v>5313.3</v>
      </c>
      <c r="H81" s="42">
        <f t="shared" si="3"/>
        <v>43.911570247933881</v>
      </c>
    </row>
    <row r="82" spans="1:8" ht="25.5" x14ac:dyDescent="0.25">
      <c r="A82" s="49">
        <v>3431</v>
      </c>
      <c r="B82" s="50"/>
      <c r="C82" s="63"/>
      <c r="D82" s="58" t="s">
        <v>168</v>
      </c>
      <c r="E82" s="37">
        <v>0</v>
      </c>
      <c r="F82" s="37">
        <v>0</v>
      </c>
      <c r="G82" s="37">
        <v>5313.3</v>
      </c>
      <c r="H82" s="37">
        <v>0</v>
      </c>
    </row>
    <row r="83" spans="1:8" ht="25.5" x14ac:dyDescent="0.25">
      <c r="A83" s="61">
        <v>41</v>
      </c>
      <c r="B83" s="62"/>
      <c r="C83" s="63"/>
      <c r="D83" s="52" t="s">
        <v>31</v>
      </c>
      <c r="E83" s="42">
        <v>800</v>
      </c>
      <c r="F83" s="42">
        <v>800</v>
      </c>
      <c r="G83" s="42">
        <f>SUM(G84)</f>
        <v>3467.14</v>
      </c>
      <c r="H83" s="42">
        <f t="shared" si="3"/>
        <v>433.39249999999998</v>
      </c>
    </row>
    <row r="84" spans="1:8" x14ac:dyDescent="0.25">
      <c r="A84" s="49">
        <v>4123</v>
      </c>
      <c r="B84" s="50"/>
      <c r="C84" s="51"/>
      <c r="D84" s="19" t="s">
        <v>172</v>
      </c>
      <c r="E84" s="37">
        <v>0</v>
      </c>
      <c r="F84" s="37">
        <v>0</v>
      </c>
      <c r="G84" s="37">
        <v>3467.14</v>
      </c>
      <c r="H84" s="37">
        <v>0</v>
      </c>
    </row>
    <row r="85" spans="1:8" ht="25.5" x14ac:dyDescent="0.25">
      <c r="A85" s="61">
        <v>42</v>
      </c>
      <c r="B85" s="62"/>
      <c r="C85" s="63"/>
      <c r="D85" s="52" t="s">
        <v>32</v>
      </c>
      <c r="E85" s="42">
        <v>4900</v>
      </c>
      <c r="F85" s="42">
        <v>4900</v>
      </c>
      <c r="G85" s="42">
        <f>SUM(G86:G88)</f>
        <v>0</v>
      </c>
      <c r="H85" s="42">
        <f t="shared" si="3"/>
        <v>0</v>
      </c>
    </row>
    <row r="86" spans="1:8" x14ac:dyDescent="0.25">
      <c r="A86" s="49">
        <v>4221</v>
      </c>
      <c r="B86" s="50"/>
      <c r="C86" s="51"/>
      <c r="D86" s="19" t="s">
        <v>174</v>
      </c>
      <c r="E86" s="37">
        <v>0</v>
      </c>
      <c r="F86" s="37">
        <v>0</v>
      </c>
      <c r="G86" s="37">
        <v>0</v>
      </c>
      <c r="H86" s="37">
        <v>0</v>
      </c>
    </row>
    <row r="87" spans="1:8" x14ac:dyDescent="0.25">
      <c r="A87" s="49">
        <v>4224</v>
      </c>
      <c r="B87" s="50"/>
      <c r="C87" s="51"/>
      <c r="D87" s="19" t="s">
        <v>177</v>
      </c>
      <c r="E87" s="37">
        <v>0</v>
      </c>
      <c r="F87" s="37">
        <v>0</v>
      </c>
      <c r="G87" s="37">
        <v>0</v>
      </c>
      <c r="H87" s="37">
        <v>0</v>
      </c>
    </row>
    <row r="88" spans="1:8" ht="25.5" x14ac:dyDescent="0.25">
      <c r="A88" s="49">
        <v>4227</v>
      </c>
      <c r="B88" s="50"/>
      <c r="C88" s="51"/>
      <c r="D88" s="19" t="s">
        <v>178</v>
      </c>
      <c r="E88" s="37">
        <v>0</v>
      </c>
      <c r="F88" s="37">
        <v>0</v>
      </c>
      <c r="G88" s="37">
        <v>0</v>
      </c>
      <c r="H88" s="37">
        <v>0</v>
      </c>
    </row>
    <row r="89" spans="1:8" ht="30" x14ac:dyDescent="0.25">
      <c r="A89" s="122" t="s">
        <v>210</v>
      </c>
      <c r="B89" s="123"/>
      <c r="C89" s="124"/>
      <c r="D89" s="77" t="s">
        <v>209</v>
      </c>
      <c r="E89" s="78">
        <f>SUM(E90)</f>
        <v>120000</v>
      </c>
      <c r="F89" s="78">
        <f>SUM(F90)</f>
        <v>120000</v>
      </c>
      <c r="G89" s="78">
        <f>SUM(G90)</f>
        <v>55540.02</v>
      </c>
      <c r="H89" s="78">
        <f t="shared" si="3"/>
        <v>46.283349999999999</v>
      </c>
    </row>
    <row r="90" spans="1:8" x14ac:dyDescent="0.25">
      <c r="A90" s="61">
        <v>31</v>
      </c>
      <c r="B90" s="62"/>
      <c r="C90" s="63"/>
      <c r="D90" s="52" t="s">
        <v>27</v>
      </c>
      <c r="E90" s="42">
        <v>120000</v>
      </c>
      <c r="F90" s="42">
        <v>120000</v>
      </c>
      <c r="G90" s="42">
        <f>SUM(G91)</f>
        <v>55540.02</v>
      </c>
      <c r="H90" s="42">
        <f t="shared" si="3"/>
        <v>46.283349999999999</v>
      </c>
    </row>
    <row r="91" spans="1:8" x14ac:dyDescent="0.25">
      <c r="A91" s="49">
        <v>3111</v>
      </c>
      <c r="B91" s="62"/>
      <c r="C91" s="63"/>
      <c r="D91" s="54" t="s">
        <v>133</v>
      </c>
      <c r="E91" s="37">
        <v>0</v>
      </c>
      <c r="F91" s="37">
        <v>0</v>
      </c>
      <c r="G91" s="37">
        <v>55540.02</v>
      </c>
      <c r="H91" s="37">
        <v>0</v>
      </c>
    </row>
    <row r="92" spans="1:8" ht="30" x14ac:dyDescent="0.25">
      <c r="A92" s="122" t="s">
        <v>87</v>
      </c>
      <c r="B92" s="123"/>
      <c r="C92" s="124"/>
      <c r="D92" s="77" t="s">
        <v>88</v>
      </c>
      <c r="E92" s="78">
        <f>SUM(E93)</f>
        <v>1000</v>
      </c>
      <c r="F92" s="78">
        <f>SUM(F93)</f>
        <v>1000</v>
      </c>
      <c r="G92" s="78">
        <f>SUM(G93)</f>
        <v>0</v>
      </c>
      <c r="H92" s="78">
        <v>0</v>
      </c>
    </row>
    <row r="93" spans="1:8" ht="25.5" x14ac:dyDescent="0.25">
      <c r="A93" s="61">
        <v>45</v>
      </c>
      <c r="B93" s="62"/>
      <c r="C93" s="63"/>
      <c r="D93" s="52" t="s">
        <v>33</v>
      </c>
      <c r="E93" s="42">
        <v>1000</v>
      </c>
      <c r="F93" s="42">
        <v>1000</v>
      </c>
      <c r="G93" s="42">
        <v>0</v>
      </c>
      <c r="H93" s="42">
        <v>0</v>
      </c>
    </row>
    <row r="94" spans="1:8" ht="37.5" customHeight="1" x14ac:dyDescent="0.25">
      <c r="A94" s="131" t="s">
        <v>109</v>
      </c>
      <c r="B94" s="132"/>
      <c r="C94" s="133"/>
      <c r="D94" s="75" t="s">
        <v>110</v>
      </c>
      <c r="E94" s="76">
        <f>SUM(E95)</f>
        <v>1447474</v>
      </c>
      <c r="F94" s="76">
        <f>SUM(F95)</f>
        <v>1447474</v>
      </c>
      <c r="G94" s="76">
        <f>SUM(G95)</f>
        <v>120367.23</v>
      </c>
      <c r="H94" s="76">
        <f t="shared" ref="H94:H133" si="4">SUM(G94/F94)*100</f>
        <v>8.3156747547797067</v>
      </c>
    </row>
    <row r="95" spans="1:8" x14ac:dyDescent="0.25">
      <c r="A95" s="122" t="s">
        <v>184</v>
      </c>
      <c r="B95" s="123"/>
      <c r="C95" s="124"/>
      <c r="D95" s="77" t="s">
        <v>185</v>
      </c>
      <c r="E95" s="78">
        <f>SUM(E96+E98+E100)</f>
        <v>1447474</v>
      </c>
      <c r="F95" s="78">
        <f>SUM(F96+F98+F100)</f>
        <v>1447474</v>
      </c>
      <c r="G95" s="78">
        <f>SUM(G96+G98+G100)</f>
        <v>120367.23</v>
      </c>
      <c r="H95" s="78">
        <f t="shared" si="4"/>
        <v>8.3156747547797067</v>
      </c>
    </row>
    <row r="96" spans="1:8" x14ac:dyDescent="0.25">
      <c r="A96" s="61">
        <v>32</v>
      </c>
      <c r="B96" s="62"/>
      <c r="C96" s="63"/>
      <c r="D96" s="52" t="s">
        <v>28</v>
      </c>
      <c r="E96" s="40">
        <v>97447</v>
      </c>
      <c r="F96" s="40">
        <v>97447</v>
      </c>
      <c r="G96" s="42">
        <f t="shared" ref="G96" si="5">SUM(G97)</f>
        <v>14336.14</v>
      </c>
      <c r="H96" s="42">
        <f t="shared" si="4"/>
        <v>14.711730479132246</v>
      </c>
    </row>
    <row r="97" spans="1:8" x14ac:dyDescent="0.25">
      <c r="A97" s="49">
        <v>3237</v>
      </c>
      <c r="B97" s="50"/>
      <c r="C97" s="51"/>
      <c r="D97" s="58" t="s">
        <v>155</v>
      </c>
      <c r="E97" s="41">
        <v>0</v>
      </c>
      <c r="F97" s="37">
        <v>0</v>
      </c>
      <c r="G97" s="37">
        <v>14336.14</v>
      </c>
      <c r="H97" s="37">
        <v>0</v>
      </c>
    </row>
    <row r="98" spans="1:8" ht="25.5" x14ac:dyDescent="0.25">
      <c r="A98" s="61">
        <v>42</v>
      </c>
      <c r="B98" s="62"/>
      <c r="C98" s="63"/>
      <c r="D98" s="52" t="s">
        <v>32</v>
      </c>
      <c r="E98" s="40">
        <v>34657</v>
      </c>
      <c r="F98" s="40">
        <v>34657</v>
      </c>
      <c r="G98" s="42">
        <v>0</v>
      </c>
      <c r="H98" s="42">
        <f t="shared" si="4"/>
        <v>0</v>
      </c>
    </row>
    <row r="99" spans="1:8" x14ac:dyDescent="0.25">
      <c r="A99" s="49">
        <v>4262</v>
      </c>
      <c r="B99" s="50"/>
      <c r="C99" s="51"/>
      <c r="D99" s="54" t="s">
        <v>201</v>
      </c>
      <c r="E99" s="41">
        <v>0</v>
      </c>
      <c r="F99" s="41">
        <v>0</v>
      </c>
      <c r="G99" s="37">
        <v>0</v>
      </c>
      <c r="H99" s="37">
        <v>0</v>
      </c>
    </row>
    <row r="100" spans="1:8" ht="25.5" x14ac:dyDescent="0.25">
      <c r="A100" s="61">
        <v>45</v>
      </c>
      <c r="B100" s="62"/>
      <c r="C100" s="63"/>
      <c r="D100" s="52" t="s">
        <v>33</v>
      </c>
      <c r="E100" s="40">
        <v>1315370</v>
      </c>
      <c r="F100" s="40">
        <v>1315370</v>
      </c>
      <c r="G100" s="42">
        <f>SUM(G101)</f>
        <v>106031.09</v>
      </c>
      <c r="H100" s="42">
        <f t="shared" si="4"/>
        <v>8.0609326653337092</v>
      </c>
    </row>
    <row r="101" spans="1:8" ht="25.5" x14ac:dyDescent="0.25">
      <c r="A101" s="49">
        <v>4511</v>
      </c>
      <c r="B101" s="50"/>
      <c r="C101" s="51"/>
      <c r="D101" s="66" t="s">
        <v>179</v>
      </c>
      <c r="E101" s="41">
        <v>0</v>
      </c>
      <c r="F101" s="41">
        <v>0</v>
      </c>
      <c r="G101" s="37">
        <v>106031.09</v>
      </c>
      <c r="H101" s="37">
        <v>0</v>
      </c>
    </row>
    <row r="102" spans="1:8" ht="33" customHeight="1" x14ac:dyDescent="0.25">
      <c r="A102" s="128" t="s">
        <v>91</v>
      </c>
      <c r="B102" s="129"/>
      <c r="C102" s="130"/>
      <c r="D102" s="70" t="s">
        <v>92</v>
      </c>
      <c r="E102" s="74">
        <f t="shared" ref="E102:F104" si="6">SUM(E103)</f>
        <v>9300</v>
      </c>
      <c r="F102" s="74">
        <f t="shared" si="6"/>
        <v>9300</v>
      </c>
      <c r="G102" s="74">
        <f t="shared" ref="G102:G103" si="7">SUM(G103)</f>
        <v>3770.71</v>
      </c>
      <c r="H102" s="74">
        <f t="shared" si="4"/>
        <v>40.545268817204303</v>
      </c>
    </row>
    <row r="103" spans="1:8" ht="21" customHeight="1" x14ac:dyDescent="0.25">
      <c r="A103" s="131" t="s">
        <v>93</v>
      </c>
      <c r="B103" s="132"/>
      <c r="C103" s="133"/>
      <c r="D103" s="75" t="s">
        <v>94</v>
      </c>
      <c r="E103" s="76">
        <f t="shared" si="6"/>
        <v>9300</v>
      </c>
      <c r="F103" s="76">
        <f t="shared" si="6"/>
        <v>9300</v>
      </c>
      <c r="G103" s="76">
        <f t="shared" si="7"/>
        <v>3770.71</v>
      </c>
      <c r="H103" s="76">
        <f t="shared" si="4"/>
        <v>40.545268817204303</v>
      </c>
    </row>
    <row r="104" spans="1:8" x14ac:dyDescent="0.25">
      <c r="A104" s="122" t="s">
        <v>89</v>
      </c>
      <c r="B104" s="123"/>
      <c r="C104" s="124"/>
      <c r="D104" s="77" t="s">
        <v>90</v>
      </c>
      <c r="E104" s="78">
        <f t="shared" si="6"/>
        <v>9300</v>
      </c>
      <c r="F104" s="78">
        <f t="shared" si="6"/>
        <v>9300</v>
      </c>
      <c r="G104" s="78">
        <f>SUM(G105)</f>
        <v>3770.71</v>
      </c>
      <c r="H104" s="78">
        <f t="shared" si="4"/>
        <v>40.545268817204303</v>
      </c>
    </row>
    <row r="105" spans="1:8" x14ac:dyDescent="0.25">
      <c r="A105" s="61">
        <v>32</v>
      </c>
      <c r="B105" s="62"/>
      <c r="C105" s="63"/>
      <c r="D105" s="52" t="s">
        <v>28</v>
      </c>
      <c r="E105" s="42">
        <v>9300</v>
      </c>
      <c r="F105" s="42">
        <v>9300</v>
      </c>
      <c r="G105" s="42">
        <f>SUM(G106:G107)</f>
        <v>3770.71</v>
      </c>
      <c r="H105" s="42">
        <f t="shared" si="4"/>
        <v>40.545268817204303</v>
      </c>
    </row>
    <row r="106" spans="1:8" x14ac:dyDescent="0.25">
      <c r="A106" s="49">
        <v>3223</v>
      </c>
      <c r="B106" s="50"/>
      <c r="C106" s="51"/>
      <c r="D106" s="54" t="s">
        <v>145</v>
      </c>
      <c r="E106" s="37">
        <v>0</v>
      </c>
      <c r="F106" s="37">
        <v>0</v>
      </c>
      <c r="G106" s="37">
        <v>0</v>
      </c>
      <c r="H106" s="37">
        <v>0</v>
      </c>
    </row>
    <row r="107" spans="1:8" x14ac:dyDescent="0.25">
      <c r="A107" s="49">
        <v>3236</v>
      </c>
      <c r="B107" s="50"/>
      <c r="C107" s="51"/>
      <c r="D107" s="54" t="s">
        <v>154</v>
      </c>
      <c r="E107" s="37">
        <v>0</v>
      </c>
      <c r="F107" s="37">
        <v>0</v>
      </c>
      <c r="G107" s="37">
        <v>3770.71</v>
      </c>
      <c r="H107" s="37">
        <v>0</v>
      </c>
    </row>
    <row r="108" spans="1:8" ht="29.25" customHeight="1" x14ac:dyDescent="0.25">
      <c r="A108" s="128" t="s">
        <v>77</v>
      </c>
      <c r="B108" s="129"/>
      <c r="C108" s="130"/>
      <c r="D108" s="70" t="s">
        <v>95</v>
      </c>
      <c r="E108" s="74">
        <f t="shared" ref="E108:F110" si="8">SUM(E109)</f>
        <v>148753</v>
      </c>
      <c r="F108" s="74">
        <f t="shared" si="8"/>
        <v>148753</v>
      </c>
      <c r="G108" s="74">
        <f t="shared" ref="G108:G109" si="9">SUM(G109)</f>
        <v>28855</v>
      </c>
      <c r="H108" s="74">
        <f t="shared" si="4"/>
        <v>19.397928109012927</v>
      </c>
    </row>
    <row r="109" spans="1:8" ht="36" customHeight="1" x14ac:dyDescent="0.25">
      <c r="A109" s="131" t="s">
        <v>79</v>
      </c>
      <c r="B109" s="132"/>
      <c r="C109" s="133"/>
      <c r="D109" s="75" t="s">
        <v>96</v>
      </c>
      <c r="E109" s="76">
        <f t="shared" si="8"/>
        <v>148753</v>
      </c>
      <c r="F109" s="76">
        <f t="shared" si="8"/>
        <v>148753</v>
      </c>
      <c r="G109" s="76">
        <f t="shared" si="9"/>
        <v>28855</v>
      </c>
      <c r="H109" s="76">
        <f t="shared" si="4"/>
        <v>19.397928109012927</v>
      </c>
    </row>
    <row r="110" spans="1:8" ht="27.75" customHeight="1" x14ac:dyDescent="0.25">
      <c r="A110" s="122" t="s">
        <v>97</v>
      </c>
      <c r="B110" s="123"/>
      <c r="C110" s="124"/>
      <c r="D110" s="77" t="s">
        <v>98</v>
      </c>
      <c r="E110" s="78">
        <f t="shared" si="8"/>
        <v>148753</v>
      </c>
      <c r="F110" s="78">
        <f t="shared" si="8"/>
        <v>148753</v>
      </c>
      <c r="G110" s="78">
        <f>SUM(G111)</f>
        <v>28855</v>
      </c>
      <c r="H110" s="78">
        <f t="shared" si="4"/>
        <v>19.397928109012927</v>
      </c>
    </row>
    <row r="111" spans="1:8" x14ac:dyDescent="0.25">
      <c r="A111" s="61">
        <v>32</v>
      </c>
      <c r="B111" s="62"/>
      <c r="C111" s="63"/>
      <c r="D111" s="52" t="s">
        <v>28</v>
      </c>
      <c r="E111" s="42">
        <v>148753</v>
      </c>
      <c r="F111" s="42">
        <v>148753</v>
      </c>
      <c r="G111" s="42">
        <f>SUM(G112)</f>
        <v>28855</v>
      </c>
      <c r="H111" s="42">
        <f t="shared" si="4"/>
        <v>19.397928109012927</v>
      </c>
    </row>
    <row r="112" spans="1:8" x14ac:dyDescent="0.25">
      <c r="A112" s="49">
        <v>3232</v>
      </c>
      <c r="B112" s="50"/>
      <c r="C112" s="51"/>
      <c r="D112" s="54" t="s">
        <v>150</v>
      </c>
      <c r="E112" s="37">
        <v>0</v>
      </c>
      <c r="F112" s="37">
        <v>0</v>
      </c>
      <c r="G112" s="37">
        <v>28855</v>
      </c>
      <c r="H112" s="37">
        <v>0</v>
      </c>
    </row>
    <row r="113" spans="1:8" ht="25.5" customHeight="1" x14ac:dyDescent="0.25">
      <c r="A113" s="128" t="s">
        <v>99</v>
      </c>
      <c r="B113" s="129"/>
      <c r="C113" s="130"/>
      <c r="D113" s="70" t="s">
        <v>100</v>
      </c>
      <c r="E113" s="74">
        <f>SUM(E114)</f>
        <v>159600</v>
      </c>
      <c r="F113" s="74">
        <f>SUM(F114)</f>
        <v>159600</v>
      </c>
      <c r="G113" s="74">
        <f t="shared" ref="G113:G114" si="10">SUM(G114)</f>
        <v>3241.25</v>
      </c>
      <c r="H113" s="74">
        <f t="shared" si="4"/>
        <v>2.0308583959899749</v>
      </c>
    </row>
    <row r="114" spans="1:8" ht="36" customHeight="1" x14ac:dyDescent="0.25">
      <c r="A114" s="131" t="s">
        <v>101</v>
      </c>
      <c r="B114" s="132"/>
      <c r="C114" s="133"/>
      <c r="D114" s="75" t="s">
        <v>102</v>
      </c>
      <c r="E114" s="76">
        <f>SUM(E115)</f>
        <v>159600</v>
      </c>
      <c r="F114" s="76">
        <f>SUM(F115)</f>
        <v>159600</v>
      </c>
      <c r="G114" s="76">
        <f t="shared" si="10"/>
        <v>3241.25</v>
      </c>
      <c r="H114" s="76">
        <f t="shared" si="4"/>
        <v>2.0308583959899749</v>
      </c>
    </row>
    <row r="115" spans="1:8" x14ac:dyDescent="0.25">
      <c r="A115" s="122" t="s">
        <v>97</v>
      </c>
      <c r="B115" s="123"/>
      <c r="C115" s="124"/>
      <c r="D115" s="77" t="s">
        <v>98</v>
      </c>
      <c r="E115" s="78">
        <f>SUM(E116:E122)</f>
        <v>159600</v>
      </c>
      <c r="F115" s="78">
        <f>SUM(F116:F122)</f>
        <v>159600</v>
      </c>
      <c r="G115" s="78">
        <f>SUM(G116+G118)</f>
        <v>3241.25</v>
      </c>
      <c r="H115" s="78">
        <f t="shared" si="4"/>
        <v>2.0308583959899749</v>
      </c>
    </row>
    <row r="116" spans="1:8" ht="25.5" x14ac:dyDescent="0.25">
      <c r="A116" s="125">
        <v>41</v>
      </c>
      <c r="B116" s="126"/>
      <c r="C116" s="127"/>
      <c r="D116" s="52" t="s">
        <v>31</v>
      </c>
      <c r="E116" s="42">
        <v>2500</v>
      </c>
      <c r="F116" s="42">
        <v>2500</v>
      </c>
      <c r="G116" s="42">
        <f>SUM(G117)</f>
        <v>753.75</v>
      </c>
      <c r="H116" s="42">
        <f t="shared" si="4"/>
        <v>30.15</v>
      </c>
    </row>
    <row r="117" spans="1:8" x14ac:dyDescent="0.25">
      <c r="A117" s="49">
        <v>4123</v>
      </c>
      <c r="B117" s="50"/>
      <c r="C117" s="51"/>
      <c r="D117" s="54" t="s">
        <v>172</v>
      </c>
      <c r="E117" s="37">
        <v>0</v>
      </c>
      <c r="F117" s="37">
        <v>0</v>
      </c>
      <c r="G117" s="37">
        <v>753.75</v>
      </c>
      <c r="H117" s="37">
        <v>0</v>
      </c>
    </row>
    <row r="118" spans="1:8" ht="25.5" x14ac:dyDescent="0.25">
      <c r="A118" s="61">
        <v>42</v>
      </c>
      <c r="B118" s="62"/>
      <c r="C118" s="63"/>
      <c r="D118" s="52" t="s">
        <v>32</v>
      </c>
      <c r="E118" s="64">
        <v>157100</v>
      </c>
      <c r="F118" s="42">
        <v>157100</v>
      </c>
      <c r="G118" s="42">
        <f>SUM(G119:G122)</f>
        <v>2487.5</v>
      </c>
      <c r="H118" s="42">
        <f t="shared" si="4"/>
        <v>1.5833863781031192</v>
      </c>
    </row>
    <row r="119" spans="1:8" x14ac:dyDescent="0.25">
      <c r="A119" s="49">
        <v>4221</v>
      </c>
      <c r="B119" s="50"/>
      <c r="C119" s="51"/>
      <c r="D119" s="19" t="s">
        <v>174</v>
      </c>
      <c r="E119" s="67">
        <v>0</v>
      </c>
      <c r="F119" s="37">
        <v>0</v>
      </c>
      <c r="G119" s="37">
        <v>2487.5</v>
      </c>
      <c r="H119" s="37">
        <v>0</v>
      </c>
    </row>
    <row r="120" spans="1:8" x14ac:dyDescent="0.25">
      <c r="A120" s="49">
        <v>4223</v>
      </c>
      <c r="B120" s="50"/>
      <c r="C120" s="51"/>
      <c r="D120" s="19" t="s">
        <v>176</v>
      </c>
      <c r="E120" s="67">
        <v>0</v>
      </c>
      <c r="F120" s="37">
        <v>0</v>
      </c>
      <c r="G120" s="37">
        <v>0</v>
      </c>
      <c r="H120" s="37">
        <v>0</v>
      </c>
    </row>
    <row r="121" spans="1:8" x14ac:dyDescent="0.25">
      <c r="A121" s="49">
        <v>4224</v>
      </c>
      <c r="B121" s="50"/>
      <c r="C121" s="51"/>
      <c r="D121" s="19" t="s">
        <v>177</v>
      </c>
      <c r="E121" s="67">
        <v>0</v>
      </c>
      <c r="F121" s="37">
        <v>0</v>
      </c>
      <c r="G121" s="37">
        <v>0</v>
      </c>
      <c r="H121" s="37">
        <v>0</v>
      </c>
    </row>
    <row r="122" spans="1:8" ht="25.5" x14ac:dyDescent="0.25">
      <c r="A122" s="49">
        <v>4227</v>
      </c>
      <c r="B122" s="50"/>
      <c r="C122" s="51"/>
      <c r="D122" s="19" t="s">
        <v>178</v>
      </c>
      <c r="E122" s="67">
        <v>0</v>
      </c>
      <c r="F122" s="37">
        <v>0</v>
      </c>
      <c r="G122" s="37">
        <v>0</v>
      </c>
      <c r="H122" s="37">
        <v>0</v>
      </c>
    </row>
    <row r="123" spans="1:8" ht="15" customHeight="1" x14ac:dyDescent="0.25">
      <c r="A123" s="128" t="s">
        <v>103</v>
      </c>
      <c r="B123" s="129"/>
      <c r="C123" s="130"/>
      <c r="D123" s="70" t="s">
        <v>104</v>
      </c>
      <c r="E123" s="74">
        <f t="shared" ref="E123:F125" si="11">SUM(E124)</f>
        <v>265445</v>
      </c>
      <c r="F123" s="74">
        <f t="shared" si="11"/>
        <v>265445</v>
      </c>
      <c r="G123" s="74">
        <f>SUM(G125)</f>
        <v>168919.92</v>
      </c>
      <c r="H123" s="74">
        <f t="shared" si="4"/>
        <v>63.63650473732789</v>
      </c>
    </row>
    <row r="124" spans="1:8" ht="15" customHeight="1" x14ac:dyDescent="0.25">
      <c r="A124" s="131" t="s">
        <v>79</v>
      </c>
      <c r="B124" s="132"/>
      <c r="C124" s="133"/>
      <c r="D124" s="75" t="s">
        <v>104</v>
      </c>
      <c r="E124" s="76">
        <f t="shared" si="11"/>
        <v>265445</v>
      </c>
      <c r="F124" s="76">
        <f t="shared" si="11"/>
        <v>265445</v>
      </c>
      <c r="G124" s="76">
        <f t="shared" ref="G124" si="12">SUM(G125)</f>
        <v>168919.92</v>
      </c>
      <c r="H124" s="76">
        <f t="shared" si="4"/>
        <v>63.63650473732789</v>
      </c>
    </row>
    <row r="125" spans="1:8" x14ac:dyDescent="0.25">
      <c r="A125" s="122" t="s">
        <v>97</v>
      </c>
      <c r="B125" s="123"/>
      <c r="C125" s="124"/>
      <c r="D125" s="77" t="s">
        <v>98</v>
      </c>
      <c r="E125" s="78">
        <f t="shared" si="11"/>
        <v>265445</v>
      </c>
      <c r="F125" s="78">
        <f t="shared" si="11"/>
        <v>265445</v>
      </c>
      <c r="G125" s="78">
        <f>SUM(G126)</f>
        <v>168919.92</v>
      </c>
      <c r="H125" s="78">
        <f t="shared" si="4"/>
        <v>63.63650473732789</v>
      </c>
    </row>
    <row r="126" spans="1:8" ht="25.5" x14ac:dyDescent="0.25">
      <c r="A126" s="125">
        <v>54</v>
      </c>
      <c r="B126" s="126"/>
      <c r="C126" s="127"/>
      <c r="D126" s="52" t="s">
        <v>66</v>
      </c>
      <c r="E126" s="42">
        <v>265445</v>
      </c>
      <c r="F126" s="42">
        <v>265445</v>
      </c>
      <c r="G126" s="42">
        <f>SUM(G127)</f>
        <v>168919.92</v>
      </c>
      <c r="H126" s="42">
        <f t="shared" si="4"/>
        <v>63.63650473732789</v>
      </c>
    </row>
    <row r="127" spans="1:8" ht="38.25" x14ac:dyDescent="0.25">
      <c r="A127" s="49">
        <v>5443</v>
      </c>
      <c r="B127" s="50"/>
      <c r="C127" s="51"/>
      <c r="D127" s="54" t="s">
        <v>181</v>
      </c>
      <c r="E127" s="37">
        <v>0</v>
      </c>
      <c r="F127" s="37">
        <v>0</v>
      </c>
      <c r="G127" s="37">
        <v>168919.92</v>
      </c>
      <c r="H127" s="37">
        <v>0</v>
      </c>
    </row>
    <row r="128" spans="1:8" ht="30" x14ac:dyDescent="0.25">
      <c r="A128" s="128" t="s">
        <v>77</v>
      </c>
      <c r="B128" s="129"/>
      <c r="C128" s="130"/>
      <c r="D128" s="70" t="s">
        <v>186</v>
      </c>
      <c r="E128" s="74">
        <f>SUM(E129)</f>
        <v>485570</v>
      </c>
      <c r="F128" s="74">
        <f>SUM(F129)</f>
        <v>485570</v>
      </c>
      <c r="G128" s="74">
        <f>SUM(G130)</f>
        <v>0</v>
      </c>
      <c r="H128" s="74">
        <f t="shared" ref="H128" si="13">SUM(G128/F128)*100</f>
        <v>0</v>
      </c>
    </row>
    <row r="129" spans="1:8" ht="38.25" customHeight="1" x14ac:dyDescent="0.25">
      <c r="A129" s="131" t="s">
        <v>105</v>
      </c>
      <c r="B129" s="132"/>
      <c r="C129" s="133"/>
      <c r="D129" s="75" t="s">
        <v>106</v>
      </c>
      <c r="E129" s="76">
        <f t="shared" ref="E129:G129" si="14">SUM(E130)</f>
        <v>485570</v>
      </c>
      <c r="F129" s="76">
        <f t="shared" si="14"/>
        <v>485570</v>
      </c>
      <c r="G129" s="76">
        <f t="shared" si="14"/>
        <v>0</v>
      </c>
      <c r="H129" s="76">
        <f t="shared" si="4"/>
        <v>0</v>
      </c>
    </row>
    <row r="130" spans="1:8" x14ac:dyDescent="0.25">
      <c r="A130" s="122" t="s">
        <v>89</v>
      </c>
      <c r="B130" s="123"/>
      <c r="C130" s="124"/>
      <c r="D130" s="77" t="s">
        <v>90</v>
      </c>
      <c r="E130" s="78">
        <f>SUM(E131+E132+E133)</f>
        <v>485570</v>
      </c>
      <c r="F130" s="78">
        <f>SUM(F131+F132+F133)</f>
        <v>485570</v>
      </c>
      <c r="G130" s="78">
        <f>SUM(G131)</f>
        <v>0</v>
      </c>
      <c r="H130" s="78">
        <f t="shared" si="4"/>
        <v>0</v>
      </c>
    </row>
    <row r="131" spans="1:8" x14ac:dyDescent="0.25">
      <c r="A131" s="125">
        <v>32</v>
      </c>
      <c r="B131" s="126"/>
      <c r="C131" s="127"/>
      <c r="D131" s="52" t="s">
        <v>28</v>
      </c>
      <c r="E131" s="42">
        <v>80870</v>
      </c>
      <c r="F131" s="42">
        <v>80870</v>
      </c>
      <c r="G131" s="42">
        <f>SUM(G132:G133)</f>
        <v>0</v>
      </c>
      <c r="H131" s="42">
        <f t="shared" si="4"/>
        <v>0</v>
      </c>
    </row>
    <row r="132" spans="1:8" ht="25.5" x14ac:dyDescent="0.25">
      <c r="A132" s="61">
        <v>42</v>
      </c>
      <c r="B132" s="62"/>
      <c r="C132" s="63"/>
      <c r="D132" s="52" t="s">
        <v>32</v>
      </c>
      <c r="E132" s="64">
        <v>10075</v>
      </c>
      <c r="F132" s="42">
        <v>10075</v>
      </c>
      <c r="G132" s="42">
        <f>SUM(G133:G136)</f>
        <v>0</v>
      </c>
      <c r="H132" s="42">
        <f t="shared" ref="H132" si="15">SUM(G132/F132)*100</f>
        <v>0</v>
      </c>
    </row>
    <row r="133" spans="1:8" ht="25.5" x14ac:dyDescent="0.25">
      <c r="A133" s="125">
        <v>45</v>
      </c>
      <c r="B133" s="126"/>
      <c r="C133" s="127"/>
      <c r="D133" s="52" t="s">
        <v>33</v>
      </c>
      <c r="E133" s="42">
        <v>394625</v>
      </c>
      <c r="F133" s="42">
        <v>394625</v>
      </c>
      <c r="G133" s="42">
        <v>0</v>
      </c>
      <c r="H133" s="42">
        <f t="shared" si="4"/>
        <v>0</v>
      </c>
    </row>
    <row r="134" spans="1:8" x14ac:dyDescent="0.25">
      <c r="E134" s="55"/>
      <c r="G134" s="55"/>
      <c r="H134" s="55"/>
    </row>
  </sheetData>
  <mergeCells count="58">
    <mergeCell ref="A114:C114"/>
    <mergeCell ref="A125:C125"/>
    <mergeCell ref="A126:C126"/>
    <mergeCell ref="A115:C115"/>
    <mergeCell ref="A116:C116"/>
    <mergeCell ref="A123:C123"/>
    <mergeCell ref="A124:C124"/>
    <mergeCell ref="A1:H1"/>
    <mergeCell ref="A7:D7"/>
    <mergeCell ref="A8:D8"/>
    <mergeCell ref="A9:D9"/>
    <mergeCell ref="A3:H3"/>
    <mergeCell ref="A5:D5"/>
    <mergeCell ref="A6:D6"/>
    <mergeCell ref="A65:C65"/>
    <mergeCell ref="A66:B66"/>
    <mergeCell ref="A67:B67"/>
    <mergeCell ref="A68:B68"/>
    <mergeCell ref="A59:C59"/>
    <mergeCell ref="A61:C61"/>
    <mergeCell ref="A63:C63"/>
    <mergeCell ref="A64:C64"/>
    <mergeCell ref="A133:C133"/>
    <mergeCell ref="A129:C129"/>
    <mergeCell ref="A130:C130"/>
    <mergeCell ref="A131:C131"/>
    <mergeCell ref="A89:C89"/>
    <mergeCell ref="A94:C94"/>
    <mergeCell ref="A108:C108"/>
    <mergeCell ref="A109:C109"/>
    <mergeCell ref="A104:C104"/>
    <mergeCell ref="A103:C103"/>
    <mergeCell ref="A92:C92"/>
    <mergeCell ref="A128:C128"/>
    <mergeCell ref="A95:C95"/>
    <mergeCell ref="A110:C110"/>
    <mergeCell ref="A113:C113"/>
    <mergeCell ref="A102:C102"/>
    <mergeCell ref="A19:C19"/>
    <mergeCell ref="A20:C20"/>
    <mergeCell ref="A15:C15"/>
    <mergeCell ref="A18:C18"/>
    <mergeCell ref="A16:C16"/>
    <mergeCell ref="A17:C17"/>
    <mergeCell ref="A13:C13"/>
    <mergeCell ref="A14:C14"/>
    <mergeCell ref="A10:D10"/>
    <mergeCell ref="A11:D11"/>
    <mergeCell ref="A12:D12"/>
    <mergeCell ref="A58:C58"/>
    <mergeCell ref="A55:C55"/>
    <mergeCell ref="A57:C57"/>
    <mergeCell ref="A21:C21"/>
    <mergeCell ref="A23:C23"/>
    <mergeCell ref="A22:C22"/>
    <mergeCell ref="A50:C50"/>
    <mergeCell ref="A51:C51"/>
    <mergeCell ref="A53:C53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Prihodi i rashodi po izvorima</vt:lpstr>
      <vt:lpstr>Rashodi prema funkcijskoj kl</vt:lpstr>
      <vt:lpstr>Račun financiranja</vt:lpstr>
      <vt:lpstr>Račun financiranja po izvorima</vt:lpstr>
      <vt:lpstr>POSEBNI DIO</vt:lpstr>
      <vt:lpstr>'POSEBNI DIO'!Podrucje_ispisa</vt:lpstr>
      <vt:lpstr>'Prihodi i rashodi po izvorima'!Podrucje_ispisa</vt:lpstr>
      <vt:lpstr>'Rashodi prema funkcijskoj kl'!Podrucje_ispisa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Lacković</dc:creator>
  <cp:keywords/>
  <dc:description/>
  <cp:lastModifiedBy>Petra Sočan</cp:lastModifiedBy>
  <cp:revision/>
  <cp:lastPrinted>2025-03-14T07:58:45Z</cp:lastPrinted>
  <dcterms:created xsi:type="dcterms:W3CDTF">2022-08-12T12:51:27Z</dcterms:created>
  <dcterms:modified xsi:type="dcterms:W3CDTF">2025-07-14T09:56:36Z</dcterms:modified>
  <cp:category/>
  <cp:contentStatus/>
</cp:coreProperties>
</file>