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ETRA\PLAN\IZVRŠENJE 2025\"/>
    </mc:Choice>
  </mc:AlternateContent>
  <xr:revisionPtr revIDLastSave="0" documentId="13_ncr:1_{CA7E7428-DA91-47E7-8E79-FC5E2A756E08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definedNames>
    <definedName name="_xlnm.Print_Area" localSheetId="6">'POSEBNI DIO'!$A$1:$H$144</definedName>
    <definedName name="_xlnm.Print_Area" localSheetId="2">'Prihodi i rashodi po izvorima'!$A$1:$G$45</definedName>
    <definedName name="_xlnm.Print_Area" localSheetId="3">'Rashodi prema funkcijskoj kl'!$A$1:$G$12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7" l="1"/>
  <c r="F7" i="5"/>
  <c r="F8" i="5"/>
  <c r="H58" i="3" l="1"/>
  <c r="K24" i="10" l="1"/>
  <c r="K39" i="10" l="1"/>
  <c r="K38" i="10"/>
  <c r="J38" i="10"/>
  <c r="G112" i="3" l="1"/>
  <c r="G104" i="3"/>
  <c r="G66" i="3"/>
  <c r="H93" i="3" l="1"/>
  <c r="H60" i="3"/>
  <c r="G13" i="3"/>
  <c r="G12" i="3" s="1"/>
  <c r="G18" i="3"/>
  <c r="G15" i="3"/>
  <c r="E37" i="8"/>
  <c r="E15" i="8"/>
  <c r="G10" i="7"/>
  <c r="H99" i="7"/>
  <c r="H97" i="7"/>
  <c r="H95" i="7"/>
  <c r="G94" i="7"/>
  <c r="G99" i="7"/>
  <c r="G97" i="7"/>
  <c r="G95" i="7"/>
  <c r="F94" i="7"/>
  <c r="F99" i="7"/>
  <c r="F97" i="7"/>
  <c r="F95" i="7"/>
  <c r="E94" i="7"/>
  <c r="E95" i="7"/>
  <c r="E97" i="7"/>
  <c r="E99" i="7"/>
  <c r="G144" i="7"/>
  <c r="G140" i="7"/>
  <c r="G142" i="7"/>
  <c r="G61" i="7"/>
  <c r="G55" i="7"/>
  <c r="G107" i="7"/>
  <c r="G15" i="7"/>
  <c r="G33" i="7"/>
  <c r="G18" i="7"/>
  <c r="G38" i="7"/>
  <c r="G139" i="7" l="1"/>
  <c r="D22" i="8"/>
  <c r="D20" i="8"/>
  <c r="D15" i="8"/>
  <c r="D11" i="8"/>
  <c r="D9" i="8"/>
  <c r="D7" i="8"/>
  <c r="B8" i="5"/>
  <c r="F123" i="3"/>
  <c r="F121" i="3"/>
  <c r="F118" i="3"/>
  <c r="F112" i="3"/>
  <c r="F109" i="3"/>
  <c r="F107" i="3"/>
  <c r="F104" i="3"/>
  <c r="F103" i="3" s="1"/>
  <c r="F50" i="3" s="1"/>
  <c r="F98" i="3"/>
  <c r="F96" i="3"/>
  <c r="F87" i="3"/>
  <c r="F85" i="3"/>
  <c r="F83" i="3"/>
  <c r="F73" i="3"/>
  <c r="F66" i="3"/>
  <c r="F62" i="3"/>
  <c r="F57" i="3"/>
  <c r="F55" i="3"/>
  <c r="F52" i="3"/>
  <c r="E40" i="3"/>
  <c r="I41" i="10"/>
  <c r="H41" i="10"/>
  <c r="F41" i="10"/>
  <c r="G41" i="10"/>
  <c r="J31" i="10"/>
  <c r="F33" i="10"/>
  <c r="G33" i="10"/>
  <c r="H33" i="10"/>
  <c r="H15" i="10"/>
  <c r="H12" i="10"/>
  <c r="H9" i="10"/>
  <c r="F49" i="3" l="1"/>
  <c r="B10" i="5"/>
  <c r="B13" i="5"/>
  <c r="B37" i="8"/>
  <c r="B15" i="8"/>
  <c r="D57" i="3"/>
  <c r="D43" i="3"/>
  <c r="D42" i="3" s="1"/>
  <c r="D15" i="3"/>
  <c r="C20" i="8" l="1"/>
  <c r="E20" i="8"/>
  <c r="F20" i="8"/>
  <c r="G20" i="8"/>
  <c r="B20" i="8"/>
  <c r="G41" i="7" l="1"/>
  <c r="G87" i="7"/>
  <c r="G49" i="7"/>
  <c r="H107" i="7"/>
  <c r="G109" i="7"/>
  <c r="H109" i="7" s="1"/>
  <c r="G92" i="7"/>
  <c r="E38" i="7"/>
  <c r="F38" i="7"/>
  <c r="G40" i="8" l="1"/>
  <c r="G41" i="8"/>
  <c r="G18" i="8"/>
  <c r="G123" i="3" l="1"/>
  <c r="G118" i="3"/>
  <c r="G111" i="3" s="1"/>
  <c r="D104" i="3"/>
  <c r="D103" i="3" s="1"/>
  <c r="E104" i="3"/>
  <c r="E103" i="3" s="1"/>
  <c r="G103" i="3"/>
  <c r="H85" i="3"/>
  <c r="G85" i="3"/>
  <c r="G23" i="10" l="1"/>
  <c r="B42" i="8" l="1"/>
  <c r="F139" i="7" l="1"/>
  <c r="F138" i="7" s="1"/>
  <c r="F137" i="7" s="1"/>
  <c r="F134" i="7"/>
  <c r="F133" i="7" s="1"/>
  <c r="F132" i="7" s="1"/>
  <c r="F124" i="7"/>
  <c r="F123" i="7" s="1"/>
  <c r="F122" i="7" s="1"/>
  <c r="F119" i="7"/>
  <c r="F118" i="7" s="1"/>
  <c r="F117" i="7" s="1"/>
  <c r="F113" i="7"/>
  <c r="F112" i="7" s="1"/>
  <c r="F111" i="7" s="1"/>
  <c r="F104" i="7"/>
  <c r="F103" i="7" s="1"/>
  <c r="F101" i="7"/>
  <c r="F11" i="7" s="1"/>
  <c r="F91" i="7"/>
  <c r="F54" i="7"/>
  <c r="F51" i="7"/>
  <c r="F47" i="7"/>
  <c r="F14" i="7" s="1"/>
  <c r="E139" i="7"/>
  <c r="E104" i="7"/>
  <c r="E103" i="7" s="1"/>
  <c r="F10" i="7" l="1"/>
  <c r="F9" i="7"/>
  <c r="F13" i="7"/>
  <c r="F12" i="7" s="1"/>
  <c r="F7" i="7"/>
  <c r="H142" i="7"/>
  <c r="F8" i="7"/>
  <c r="D11" i="5"/>
  <c r="D10" i="5" s="1"/>
  <c r="D7" i="5"/>
  <c r="F6" i="7" l="1"/>
  <c r="D6" i="8"/>
  <c r="D28" i="8"/>
  <c r="E66" i="3"/>
  <c r="E123" i="3" l="1"/>
  <c r="D123" i="3"/>
  <c r="E118" i="3"/>
  <c r="D118" i="3"/>
  <c r="E85" i="3"/>
  <c r="D85" i="3"/>
  <c r="E18" i="3"/>
  <c r="E54" i="7"/>
  <c r="K22" i="10" l="1"/>
  <c r="J22" i="10"/>
  <c r="K10" i="10"/>
  <c r="K13" i="10"/>
  <c r="K14" i="10"/>
  <c r="J10" i="10"/>
  <c r="J13" i="10"/>
  <c r="J14" i="10"/>
  <c r="H53" i="3"/>
  <c r="H54" i="3"/>
  <c r="H56" i="3"/>
  <c r="H59" i="3"/>
  <c r="H63" i="3"/>
  <c r="H64" i="3"/>
  <c r="H65" i="3"/>
  <c r="H67" i="3"/>
  <c r="H68" i="3"/>
  <c r="H69" i="3"/>
  <c r="H70" i="3"/>
  <c r="H71" i="3"/>
  <c r="H74" i="3"/>
  <c r="H75" i="3"/>
  <c r="H76" i="3"/>
  <c r="H77" i="3"/>
  <c r="H78" i="3"/>
  <c r="H79" i="3"/>
  <c r="H80" i="3"/>
  <c r="H81" i="3"/>
  <c r="H82" i="3"/>
  <c r="H84" i="3"/>
  <c r="H88" i="3"/>
  <c r="H89" i="3"/>
  <c r="H90" i="3"/>
  <c r="H91" i="3"/>
  <c r="H92" i="3"/>
  <c r="H94" i="3"/>
  <c r="H97" i="3"/>
  <c r="H99" i="3"/>
  <c r="H101" i="3"/>
  <c r="H102" i="3"/>
  <c r="H110" i="3"/>
  <c r="H113" i="3"/>
  <c r="H114" i="3"/>
  <c r="H116" i="3"/>
  <c r="H117" i="3"/>
  <c r="H122" i="3"/>
  <c r="G87" i="3"/>
  <c r="G73" i="3"/>
  <c r="G62" i="3"/>
  <c r="H29" i="3"/>
  <c r="H32" i="3"/>
  <c r="H34" i="3"/>
  <c r="H37" i="3"/>
  <c r="H38" i="3"/>
  <c r="H39" i="3"/>
  <c r="H41" i="3"/>
  <c r="G22" i="3"/>
  <c r="G21" i="3" s="1"/>
  <c r="G28" i="3"/>
  <c r="G27" i="3" s="1"/>
  <c r="G31" i="3"/>
  <c r="G33" i="3"/>
  <c r="G36" i="3"/>
  <c r="G40" i="3"/>
  <c r="G43" i="3"/>
  <c r="G42" i="3" s="1"/>
  <c r="G30" i="8"/>
  <c r="G32" i="8"/>
  <c r="G34" i="8"/>
  <c r="G35" i="8"/>
  <c r="G36" i="8"/>
  <c r="F30" i="8"/>
  <c r="F32" i="8"/>
  <c r="F34" i="8"/>
  <c r="F35" i="8"/>
  <c r="F36" i="8"/>
  <c r="E33" i="8"/>
  <c r="E44" i="8"/>
  <c r="E42" i="8"/>
  <c r="E31" i="8"/>
  <c r="E29" i="8"/>
  <c r="G8" i="8"/>
  <c r="G10" i="8"/>
  <c r="G12" i="8"/>
  <c r="G13" i="8"/>
  <c r="G14" i="8"/>
  <c r="F8" i="8"/>
  <c r="F10" i="8"/>
  <c r="F12" i="8"/>
  <c r="F13" i="8"/>
  <c r="F14" i="8"/>
  <c r="G15" i="8"/>
  <c r="E7" i="8"/>
  <c r="E9" i="8"/>
  <c r="E11" i="8"/>
  <c r="E22" i="8"/>
  <c r="G12" i="5"/>
  <c r="F12" i="5"/>
  <c r="E11" i="5"/>
  <c r="G8" i="5"/>
  <c r="I12" i="6"/>
  <c r="H12" i="6"/>
  <c r="G11" i="6"/>
  <c r="G10" i="6" s="1"/>
  <c r="F12" i="9"/>
  <c r="G12" i="9"/>
  <c r="G14" i="9"/>
  <c r="E7" i="9"/>
  <c r="E6" i="9" s="1"/>
  <c r="E11" i="9"/>
  <c r="E13" i="9"/>
  <c r="E138" i="7"/>
  <c r="E137" i="7" s="1"/>
  <c r="G137" i="7"/>
  <c r="H144" i="7"/>
  <c r="E10" i="9" l="1"/>
  <c r="E6" i="8"/>
  <c r="E28" i="8"/>
  <c r="G11" i="5"/>
  <c r="E10" i="5"/>
  <c r="E7" i="5"/>
  <c r="G7" i="5" s="1"/>
  <c r="G30" i="3"/>
  <c r="G35" i="3"/>
  <c r="H137" i="7"/>
  <c r="H140" i="7"/>
  <c r="H139" i="7"/>
  <c r="G138" i="7"/>
  <c r="H138" i="7" s="1"/>
  <c r="G11" i="3" l="1"/>
  <c r="G10" i="3" s="1"/>
  <c r="E6" i="5"/>
  <c r="G114" i="7"/>
  <c r="G113" i="7" s="1"/>
  <c r="G120" i="7"/>
  <c r="G119" i="7" s="1"/>
  <c r="G127" i="7"/>
  <c r="G125" i="7"/>
  <c r="G135" i="7"/>
  <c r="G134" i="7" s="1"/>
  <c r="G105" i="7"/>
  <c r="G101" i="7"/>
  <c r="G85" i="7"/>
  <c r="G83" i="7"/>
  <c r="G52" i="7"/>
  <c r="G51" i="7" s="1"/>
  <c r="E134" i="7"/>
  <c r="E124" i="7"/>
  <c r="E119" i="7"/>
  <c r="E113" i="7"/>
  <c r="E101" i="7"/>
  <c r="E91" i="7"/>
  <c r="E10" i="7" s="1"/>
  <c r="E51" i="7"/>
  <c r="E9" i="7" s="1"/>
  <c r="G54" i="7" l="1"/>
  <c r="G9" i="7" s="1"/>
  <c r="H105" i="7"/>
  <c r="G104" i="7"/>
  <c r="G124" i="7"/>
  <c r="H83" i="7"/>
  <c r="H87" i="7"/>
  <c r="H52" i="7"/>
  <c r="H114" i="7"/>
  <c r="H120" i="7"/>
  <c r="H125" i="7"/>
  <c r="H127" i="7"/>
  <c r="H135" i="7"/>
  <c r="H41" i="7"/>
  <c r="E47" i="7"/>
  <c r="G47" i="7"/>
  <c r="G14" i="7" s="1"/>
  <c r="H49" i="7"/>
  <c r="E14" i="7" l="1"/>
  <c r="E13" i="7" s="1"/>
  <c r="G8" i="7"/>
  <c r="G103" i="7"/>
  <c r="H104" i="7"/>
  <c r="H92" i="7"/>
  <c r="G91" i="7"/>
  <c r="H15" i="7"/>
  <c r="H61" i="7"/>
  <c r="H55" i="7"/>
  <c r="H33" i="7"/>
  <c r="H85" i="7"/>
  <c r="H18" i="7"/>
  <c r="E11" i="7"/>
  <c r="E112" i="7"/>
  <c r="E111" i="7" s="1"/>
  <c r="E118" i="7"/>
  <c r="E117" i="7" s="1"/>
  <c r="E133" i="7"/>
  <c r="E132" i="7" s="1"/>
  <c r="E8" i="7" l="1"/>
  <c r="G13" i="7"/>
  <c r="G12" i="7" s="1"/>
  <c r="E123" i="7"/>
  <c r="E122" i="7" s="1"/>
  <c r="E7" i="7" s="1"/>
  <c r="D13" i="9"/>
  <c r="G13" i="9" s="1"/>
  <c r="D11" i="9"/>
  <c r="G11" i="9" s="1"/>
  <c r="E17" i="9"/>
  <c r="G13" i="6"/>
  <c r="F11" i="6"/>
  <c r="I11" i="6" s="1"/>
  <c r="B11" i="5"/>
  <c r="B7" i="5"/>
  <c r="D10" i="9" l="1"/>
  <c r="G10" i="9" s="1"/>
  <c r="G17" i="9" s="1"/>
  <c r="F10" i="6"/>
  <c r="I10" i="6" s="1"/>
  <c r="I13" i="6" s="1"/>
  <c r="F11" i="5"/>
  <c r="F10" i="5" s="1"/>
  <c r="E6" i="7"/>
  <c r="B6" i="5" l="1"/>
  <c r="F6" i="5" s="1"/>
  <c r="G31" i="8"/>
  <c r="G33" i="8"/>
  <c r="G37" i="8"/>
  <c r="C31" i="8"/>
  <c r="C33" i="8"/>
  <c r="B31" i="8"/>
  <c r="F31" i="8" s="1"/>
  <c r="B33" i="8"/>
  <c r="F33" i="8" s="1"/>
  <c r="B44" i="8"/>
  <c r="G9" i="8"/>
  <c r="G11" i="8"/>
  <c r="C11" i="8"/>
  <c r="B9" i="8"/>
  <c r="F9" i="8" s="1"/>
  <c r="B11" i="8"/>
  <c r="F11" i="8" s="1"/>
  <c r="B22" i="8"/>
  <c r="G121" i="3"/>
  <c r="G109" i="3"/>
  <c r="G98" i="3"/>
  <c r="G96" i="3"/>
  <c r="G83" i="3"/>
  <c r="G61" i="3" s="1"/>
  <c r="G57" i="3"/>
  <c r="G55" i="3"/>
  <c r="G52" i="3"/>
  <c r="E52" i="3"/>
  <c r="E55" i="3"/>
  <c r="E57" i="3"/>
  <c r="E62" i="3"/>
  <c r="E73" i="3"/>
  <c r="E83" i="3"/>
  <c r="E87" i="3"/>
  <c r="E96" i="3"/>
  <c r="E98" i="3"/>
  <c r="E109" i="3"/>
  <c r="E112" i="3"/>
  <c r="E121" i="3"/>
  <c r="D52" i="3"/>
  <c r="D55" i="3"/>
  <c r="D62" i="3"/>
  <c r="D66" i="3"/>
  <c r="H66" i="3" s="1"/>
  <c r="D73" i="3"/>
  <c r="H73" i="3" s="1"/>
  <c r="D83" i="3"/>
  <c r="D87" i="3"/>
  <c r="H87" i="3" s="1"/>
  <c r="D96" i="3"/>
  <c r="D98" i="3"/>
  <c r="D109" i="3"/>
  <c r="D108" i="3" s="1"/>
  <c r="D112" i="3"/>
  <c r="D121" i="3"/>
  <c r="D120" i="3" s="1"/>
  <c r="E28" i="3"/>
  <c r="E33" i="3"/>
  <c r="D33" i="3"/>
  <c r="H33" i="3" s="1"/>
  <c r="D31" i="3"/>
  <c r="H31" i="3" s="1"/>
  <c r="D18" i="3"/>
  <c r="D12" i="3" s="1"/>
  <c r="D22" i="3"/>
  <c r="D28" i="3"/>
  <c r="D36" i="3"/>
  <c r="H36" i="3" s="1"/>
  <c r="D40" i="3"/>
  <c r="H40" i="3" s="1"/>
  <c r="I23" i="10"/>
  <c r="K23" i="10" s="1"/>
  <c r="I12" i="10"/>
  <c r="F23" i="10"/>
  <c r="F12" i="10"/>
  <c r="F9" i="10"/>
  <c r="I61" i="3" l="1"/>
  <c r="D61" i="3"/>
  <c r="H61" i="3" s="1"/>
  <c r="H62" i="3"/>
  <c r="J23" i="10"/>
  <c r="J12" i="10"/>
  <c r="E107" i="3"/>
  <c r="G108" i="3"/>
  <c r="H109" i="3"/>
  <c r="G51" i="3"/>
  <c r="H52" i="3"/>
  <c r="H55" i="3"/>
  <c r="G120" i="3"/>
  <c r="H121" i="3"/>
  <c r="D21" i="3"/>
  <c r="H21" i="3" s="1"/>
  <c r="H22" i="3"/>
  <c r="I21" i="3"/>
  <c r="D111" i="3"/>
  <c r="H111" i="3" s="1"/>
  <c r="H112" i="3"/>
  <c r="I111" i="3"/>
  <c r="H57" i="3"/>
  <c r="H83" i="3"/>
  <c r="I27" i="3"/>
  <c r="H96" i="3"/>
  <c r="D27" i="3"/>
  <c r="H27" i="3" s="1"/>
  <c r="H28" i="3"/>
  <c r="H98" i="3"/>
  <c r="F15" i="10"/>
  <c r="D95" i="3"/>
  <c r="D51" i="3"/>
  <c r="I35" i="3"/>
  <c r="G95" i="3"/>
  <c r="D30" i="3"/>
  <c r="H30" i="3" s="1"/>
  <c r="I30" i="3"/>
  <c r="D35" i="3"/>
  <c r="H35" i="3" s="1"/>
  <c r="I12" i="3"/>
  <c r="G50" i="3" l="1"/>
  <c r="D11" i="3"/>
  <c r="D50" i="3"/>
  <c r="E50" i="3"/>
  <c r="D107" i="3"/>
  <c r="H51" i="3"/>
  <c r="I51" i="3"/>
  <c r="H95" i="3"/>
  <c r="I95" i="3"/>
  <c r="I120" i="3"/>
  <c r="H120" i="3"/>
  <c r="G107" i="3"/>
  <c r="H108" i="3"/>
  <c r="I108" i="3"/>
  <c r="F24" i="10"/>
  <c r="E11" i="3"/>
  <c r="E10" i="3" s="1"/>
  <c r="D49" i="3" l="1"/>
  <c r="G49" i="3"/>
  <c r="H50" i="3"/>
  <c r="I50" i="3"/>
  <c r="D10" i="3"/>
  <c r="H10" i="3" s="1"/>
  <c r="H11" i="3"/>
  <c r="I107" i="3"/>
  <c r="H107" i="3"/>
  <c r="I10" i="3"/>
  <c r="I11" i="3"/>
  <c r="C37" i="8"/>
  <c r="C15" i="8"/>
  <c r="C22" i="8"/>
  <c r="C9" i="8"/>
  <c r="B7" i="8"/>
  <c r="B6" i="8" s="1"/>
  <c r="F7" i="8" l="1"/>
  <c r="H49" i="3"/>
  <c r="I49" i="3"/>
  <c r="H103" i="7"/>
  <c r="B29" i="8"/>
  <c r="B28" i="8" s="1"/>
  <c r="F29" i="8" l="1"/>
  <c r="H91" i="7" l="1"/>
  <c r="H10" i="7" l="1"/>
  <c r="C42" i="8" l="1"/>
  <c r="E49" i="3" l="1"/>
  <c r="C7" i="8" l="1"/>
  <c r="C6" i="8" s="1"/>
  <c r="C7" i="5" l="1"/>
  <c r="I21" i="10" l="1"/>
  <c r="I11" i="10"/>
  <c r="I9" i="10" s="1"/>
  <c r="G7" i="8"/>
  <c r="F8" i="6"/>
  <c r="D8" i="9"/>
  <c r="D16" i="9"/>
  <c r="I15" i="10" l="1"/>
  <c r="J9" i="10"/>
  <c r="G28" i="8"/>
  <c r="G29" i="8"/>
  <c r="I24" i="10" l="1"/>
  <c r="I33" i="10" s="1"/>
  <c r="J15" i="10"/>
  <c r="G10" i="5"/>
  <c r="K33" i="10" l="1"/>
  <c r="J33" i="10"/>
  <c r="J24" i="10"/>
  <c r="G133" i="7"/>
  <c r="H133" i="7" s="1"/>
  <c r="H14" i="7"/>
  <c r="H54" i="7"/>
  <c r="G123" i="7"/>
  <c r="H124" i="7"/>
  <c r="G11" i="7"/>
  <c r="H51" i="7"/>
  <c r="G132" i="7" l="1"/>
  <c r="H132" i="7" s="1"/>
  <c r="H134" i="7"/>
  <c r="G112" i="7"/>
  <c r="H113" i="7"/>
  <c r="G122" i="7"/>
  <c r="H122" i="7" s="1"/>
  <c r="H123" i="7"/>
  <c r="G118" i="7"/>
  <c r="H119" i="7"/>
  <c r="H9" i="7"/>
  <c r="C15" i="9"/>
  <c r="C13" i="9"/>
  <c r="C11" i="9"/>
  <c r="C7" i="9"/>
  <c r="C6" i="9" s="1"/>
  <c r="B7" i="9"/>
  <c r="B15" i="9"/>
  <c r="B13" i="9"/>
  <c r="B11" i="9"/>
  <c r="F11" i="9" s="1"/>
  <c r="E7" i="6"/>
  <c r="E6" i="6" s="1"/>
  <c r="E11" i="6"/>
  <c r="E10" i="6" s="1"/>
  <c r="D7" i="6"/>
  <c r="D6" i="6" s="1"/>
  <c r="D11" i="6"/>
  <c r="H11" i="6" s="1"/>
  <c r="G7" i="7" l="1"/>
  <c r="E13" i="6"/>
  <c r="H8" i="7"/>
  <c r="G111" i="7"/>
  <c r="H111" i="7" s="1"/>
  <c r="H112" i="7"/>
  <c r="G117" i="7"/>
  <c r="H118" i="7"/>
  <c r="H12" i="7"/>
  <c r="H13" i="7"/>
  <c r="F7" i="6"/>
  <c r="F6" i="6" s="1"/>
  <c r="F13" i="6" s="1"/>
  <c r="D15" i="9"/>
  <c r="B10" i="9"/>
  <c r="D10" i="6"/>
  <c r="B6" i="9"/>
  <c r="D6" i="9" s="1"/>
  <c r="D7" i="9"/>
  <c r="C10" i="9"/>
  <c r="C17" i="9" s="1"/>
  <c r="C11" i="5"/>
  <c r="C10" i="5" s="1"/>
  <c r="G6" i="7" l="1"/>
  <c r="H6" i="7" s="1"/>
  <c r="F10" i="9"/>
  <c r="F17" i="9" s="1"/>
  <c r="B17" i="9"/>
  <c r="H10" i="6"/>
  <c r="H13" i="6" s="1"/>
  <c r="D13" i="6"/>
  <c r="H117" i="7"/>
  <c r="D17" i="9"/>
  <c r="C6" i="5"/>
  <c r="C44" i="8"/>
  <c r="C29" i="8"/>
  <c r="H7" i="7" l="1"/>
  <c r="C28" i="8"/>
  <c r="D6" i="5"/>
  <c r="G6" i="5" s="1"/>
  <c r="F28" i="8"/>
  <c r="G6" i="8" l="1"/>
  <c r="F6" i="8" l="1"/>
  <c r="H23" i="10" l="1"/>
  <c r="K12" i="10"/>
  <c r="G12" i="10"/>
  <c r="K9" i="10"/>
  <c r="G9" i="10"/>
  <c r="G15" i="10" l="1"/>
  <c r="G24" i="10" s="1"/>
  <c r="H24" i="10" l="1"/>
  <c r="K15" i="10"/>
</calcChain>
</file>

<file path=xl/sharedStrings.xml><?xml version="1.0" encoding="utf-8"?>
<sst xmlns="http://schemas.openxmlformats.org/spreadsheetml/2006/main" count="473" uniqueCount="225">
  <si>
    <t>I. OPĆI DIO</t>
  </si>
  <si>
    <t>A) SAŽETAK RAČUNA PRIHODA I RASHODA</t>
  </si>
  <si>
    <t>EUR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</si>
  <si>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</si>
  <si>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</si>
  <si>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</si>
  <si>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</si>
  <si>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</si>
  <si>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</si>
  <si>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</si>
  <si>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</si>
  <si>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</si>
  <si>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</si>
  <si>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</si>
  <si>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</si>
  <si>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VIŠAK / MANJAK IZ PRETHODNE(IH) GODINE KOJI ĆE SE RASPOREDITI / POKRITI</t>
  </si>
  <si>
    <t xml:space="preserve">A. RAČUN PRIHODA I RASHODA </t>
  </si>
  <si>
    <t>Prihodi poslovanja</t>
  </si>
  <si>
    <t>Pomoći iz inozemstva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</si>
  <si>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</si>
  <si>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</si>
  <si>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</si>
  <si>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Prihodi iz nadležnog proračuna i od HZZO-a temeljem ugovornih obveza</t>
  </si>
  <si>
    <t>Rashodi poslovanja</t>
  </si>
  <si>
    <t>Rashodi za zaposlene</t>
  </si>
  <si>
    <t>Materijalni rashodi</t>
  </si>
  <si>
    <t>Financijski rashodi</t>
  </si>
  <si>
    <t>Rashodi za nabavu nefinancijske imovine</t>
  </si>
  <si>
    <t>Rashodi za nabavu neproizvedene dugotrajne imovine</t>
  </si>
  <si>
    <t>Rashodi za nabavu proizvedene dugotrajne imovine</t>
  </si>
  <si>
    <t>Rashodi za dodatna ulaganja na nefinancijskoj imovini</t>
  </si>
  <si>
    <t>Brojčana oznaka i naziv</t>
  </si>
  <si>
    <t>1 Opći prihodi i primici</t>
  </si>
  <si>
    <t xml:space="preserve">  11 Opći prihodi i primici</t>
  </si>
  <si>
    <t>3 Vlastiti prihodi</t>
  </si>
  <si>
    <t>31 Vlastiti prihodi - ustanove u zdravstvu</t>
  </si>
  <si>
    <t>4 Prihodi za posebne namjene</t>
  </si>
  <si>
    <t>43 Decentralizirana sredstva - zdravstvo</t>
  </si>
  <si>
    <t>4A Prihodi za posebne namjene - ostalo (zdravstvo)</t>
  </si>
  <si>
    <t>4I Prihodi za posebne namjene - HZZO</t>
  </si>
  <si>
    <t>5 Pomoći</t>
  </si>
  <si>
    <t>5Š Pomoći - višak prihoda - ustanove u zdravstvu</t>
  </si>
  <si>
    <t>7 Prihodi od prodaje nefinancijske imovine i naknade s naslova</t>
  </si>
  <si>
    <t>72 Prihodi od prodaje nefinancijske imovine i nadoknade šteta s osnova osiguranja - u zdravstvu</t>
  </si>
  <si>
    <t>82 Namjenski primici - ustanove u zdravstvu</t>
  </si>
  <si>
    <t>UKUPNI RASHODI</t>
  </si>
  <si>
    <t>01 Opće javne usluge</t>
  </si>
  <si>
    <t>011 Izvršna i zakonodavna tijela, financijski i fiskalni poslovi</t>
  </si>
  <si>
    <t>0111 Izvršna i zakonodavna tijela</t>
  </si>
  <si>
    <t>07 Zdravstvo</t>
  </si>
  <si>
    <t>073 Bolničke službe</t>
  </si>
  <si>
    <t>0732 Usluge specijalističkih bolnica</t>
  </si>
  <si>
    <t>PRIMICI UKUPNO</t>
  </si>
  <si>
    <t>Primici od financijske imovine i zaduživanja</t>
  </si>
  <si>
    <t>Primici od prodaje dionica i udjela u glavnici</t>
  </si>
  <si>
    <t>IZDACI UKUPNO</t>
  </si>
  <si>
    <t>Izdaci za financijsku imovinu i otplate zajmova</t>
  </si>
  <si>
    <t>Izdaci za otplatu glavnice primljenih kredita i zajmova</t>
  </si>
  <si>
    <t>8 Namjenski primici od zaduživanja</t>
  </si>
  <si>
    <t xml:space="preserve">  31 Vlastiti prihodi</t>
  </si>
  <si>
    <t>II. POSEBNI DIO</t>
  </si>
  <si>
    <t>Proračunski korisnik: 24070 Naftalan - specijalna bolnica za medicinsku rehabilitaciju</t>
  </si>
  <si>
    <t>Izvor 1. Opći prihodi i primici</t>
  </si>
  <si>
    <t>Izvor 3. Vlastiti prihodi</t>
  </si>
  <si>
    <t>Izvor 4. Prihodi za posebne namjene</t>
  </si>
  <si>
    <t>Izvor 5. Pomoći</t>
  </si>
  <si>
    <t>Izvor 7.2. Prihodi od prodaje nef. Imov. i nadok. Šteta s osno. osig. u. u zd.</t>
  </si>
  <si>
    <t>PROGRAM 1001</t>
  </si>
  <si>
    <t>PROGRAM REDOVNE DJELATNOSTI - ZDRAVSTVENA ZAŠTITA</t>
  </si>
  <si>
    <t>Aktivnost A100001</t>
  </si>
  <si>
    <t>PRUŽANJE SPECIJALISTIČKO-KONZILIJARNOG BOLNIČKOG LIJEČENJA</t>
  </si>
  <si>
    <t>3.</t>
  </si>
  <si>
    <t>Vlastiti prihodi</t>
  </si>
  <si>
    <t>4.A.</t>
  </si>
  <si>
    <t>Prihodi za posebne namjene - ostalo (ustanove u zdravstvu)</t>
  </si>
  <si>
    <t>4.I.</t>
  </si>
  <si>
    <t>Prihodi za posebne namjene - HZZO</t>
  </si>
  <si>
    <t>7.2.</t>
  </si>
  <si>
    <t>Prihodi od prodaje nefinancijske imovine i nadoknade šteta</t>
  </si>
  <si>
    <t>1.1.</t>
  </si>
  <si>
    <t>Opći prihodi i primici</t>
  </si>
  <si>
    <t>PROGRAM 1017</t>
  </si>
  <si>
    <t>JAVNOZDRAVSTVENI PRIORITETI I PREVENCIJA BOLESTI</t>
  </si>
  <si>
    <t>Aktivnost A100014</t>
  </si>
  <si>
    <t>PREVENCIJA MELANOMA KOŽE</t>
  </si>
  <si>
    <t>MINIMALNI STANDARD U ZDRAVSTVU</t>
  </si>
  <si>
    <t>ODRŽAVANJE OBJEKATA - ZDRAVSTVENA USTANOVA</t>
  </si>
  <si>
    <t>4.3.</t>
  </si>
  <si>
    <t>Decentralizirana sredstva - zdravstvo</t>
  </si>
  <si>
    <t>PROGRAM 1002</t>
  </si>
  <si>
    <t>KAPITALNA ULAGANJA U ZDRAVSTVU</t>
  </si>
  <si>
    <t>Kapitalni projekt K100001</t>
  </si>
  <si>
    <t>IZGRADNJA I OPREMANJE ZDRAVSTVENIH USTANOVA</t>
  </si>
  <si>
    <t>PROGRAM 1003</t>
  </si>
  <si>
    <t>OTPLATE KREDITA</t>
  </si>
  <si>
    <t>Kapitalni projekt K100018</t>
  </si>
  <si>
    <t>WELLTUR NAFTALAN</t>
  </si>
  <si>
    <t>6 Donacije</t>
  </si>
  <si>
    <t>62 Donacije - ustanove u zdravstvu</t>
  </si>
  <si>
    <t>Kapitalni projekt K100017</t>
  </si>
  <si>
    <t xml:space="preserve"> WELLTUR NAFTALAN NPOO.C1.6.R1-I1.01-V3.0016</t>
  </si>
  <si>
    <t>Indeks</t>
  </si>
  <si>
    <t>6(5/2)</t>
  </si>
  <si>
    <t>7(5/4)</t>
  </si>
  <si>
    <t>6 (5/2)</t>
  </si>
  <si>
    <t>Pomoći iz državnog proračuna temeljem prijenosa EU sredstava</t>
  </si>
  <si>
    <t>Tekuće pomoći iz državnog proračuna temeljem prijenosa EU sredstava</t>
  </si>
  <si>
    <t>Prihodi od financijske imovine</t>
  </si>
  <si>
    <t>Kamate na depozite po viđenju</t>
  </si>
  <si>
    <t>Prihodi od zateznih kamata</t>
  </si>
  <si>
    <t>Prihodi od dividendi</t>
  </si>
  <si>
    <t>Prihodi po posebnim propisima</t>
  </si>
  <si>
    <t>Ostali nespomenuti prihodi</t>
  </si>
  <si>
    <t>Prihodi od prodaje proizvoda i robe te pruženih usluga</t>
  </si>
  <si>
    <t>Prihodi od pruženih usluga</t>
  </si>
  <si>
    <t>Donacije od pravnih i fizičkih osoba izvan općeg proračuna</t>
  </si>
  <si>
    <t>Tekuće donacije od trgovačkih društava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</si>
  <si>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</si>
  <si>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</si>
  <si>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</si>
  <si>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Prihodi od HZZO-a na temelju ugovornih obveza</t>
  </si>
  <si>
    <t>Plaće (bruto)</t>
  </si>
  <si>
    <t>Plaće za redovan rad</t>
  </si>
  <si>
    <t>Plaće za prekovremeni rad</t>
  </si>
  <si>
    <t>Doprinosi na plaće</t>
  </si>
  <si>
    <t>Ostali rashodi za zaposlene</t>
  </si>
  <si>
    <t>Doprinosi za mirovinsko osiguranje</t>
  </si>
  <si>
    <t>Doprinosi za obvezno zdravstveno osiguranje</t>
  </si>
  <si>
    <t>Službena putovanja</t>
  </si>
  <si>
    <t>Naknade za prijevoz, za rad na terenu i odvojen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</si>
  <si>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</si>
  <si>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</si>
  <si>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</si>
  <si>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</si>
  <si>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</si>
  <si>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</si>
  <si>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</si>
  <si>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</si>
  <si>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</si>
  <si>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</si>
  <si>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</si>
  <si>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</si>
  <si>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</si>
  <si>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</si>
  <si>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</si>
  <si>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</si>
  <si>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</si>
  <si>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</si>
  <si>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</si>
  <si>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</si>
  <si>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</si>
  <si>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</si>
  <si>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</si>
  <si>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</si>
  <si>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Kamate za primljene kredite i zajmove</t>
  </si>
  <si>
    <t>Kamate za primljene kredite i zajmove od kreditnih i ostalih financijskih institucija izvan javnog sektora</t>
  </si>
  <si>
    <t>Ostali financijski rashodi</t>
  </si>
  <si>
    <t>Bankarske usluge i usluge platnog prometa</t>
  </si>
  <si>
    <t>Zatezne kamate</t>
  </si>
  <si>
    <t>Ostali nespomenuti financijski rashodi</t>
  </si>
  <si>
    <t>Nematerijalna imovina</t>
  </si>
  <si>
    <t>Licence</t>
  </si>
  <si>
    <t>Postrojenje i oprema</t>
  </si>
  <si>
    <t>Uredska oprema i namještaj</t>
  </si>
  <si>
    <t>Komunikacijska oprema</t>
  </si>
  <si>
    <t>Oprema za održavanje i zaštitu</t>
  </si>
  <si>
    <t>Medicinska i laboratorijska oprema</t>
  </si>
  <si>
    <t>Uređaji, strojevi i oprema za ostale namjene</t>
  </si>
  <si>
    <t>Dodatna ulaganja na građevinskim objektima</t>
  </si>
  <si>
    <t>Naknade troškova zaposlenima</t>
  </si>
  <si>
    <t>Otplata glavnice primljenih kredita od tuzemnih kreditnih institucija izvan javnog sektora</t>
  </si>
  <si>
    <t>5 (4/3)</t>
  </si>
  <si>
    <t xml:space="preserve">Indeks </t>
  </si>
  <si>
    <t>PRIPREMA I PROVEDBA ŽUPANIJSKIH RAZVOJNIH PROJEKTA</t>
  </si>
  <si>
    <t>Kazne, upravne mjere i ostali prihodi</t>
  </si>
  <si>
    <t>Ostali prihodi</t>
  </si>
  <si>
    <t>Prihodi od pozitivnih tečajnih razlika i razlika zbog primjene valutne klauzule</t>
  </si>
  <si>
    <t>Prihodi iz nadležnog proračuna za financiranje izdataka za financijsku imovinu i otplatu zajmova</t>
  </si>
  <si>
    <t>Izvorni plan 2025.</t>
  </si>
  <si>
    <t>Tekući plan 2025.</t>
  </si>
  <si>
    <t>Kapitalne pomoći iz državnog proračuna temeljem prijenosa EU sredstava</t>
  </si>
  <si>
    <t>Rashodi lijekova i potrošnog medicinskog materijala kod zdravstvenih ustanova</t>
  </si>
  <si>
    <t>Rashodi po osnovi utroška lijekova i potrošnog medicinskog materijala</t>
  </si>
  <si>
    <t>Nematerijalna proizvedena imovina</t>
  </si>
  <si>
    <t>Ulaganja u računalne programe</t>
  </si>
  <si>
    <t>Dodatna ulaganja na postrojenjima i opremi</t>
  </si>
  <si>
    <t>Službena, radna i zaštitna odjeća i obuća</t>
  </si>
  <si>
    <t>Negativne tečajne razlike i razlike zbog primjene valutne klauzule</t>
  </si>
  <si>
    <t>Rashodi za donacije, kazne, naknade šteta i kapitalne pomoći</t>
  </si>
  <si>
    <t>Kazne, penali i naknade štete</t>
  </si>
  <si>
    <t>Nakande štete zaposlenicima</t>
  </si>
  <si>
    <t>5.N. - NPOO - Ustanove u zdravstvu</t>
  </si>
  <si>
    <t>5.Š. - Pomoći - Višak prihoda - Ustanove u zdravstvu</t>
  </si>
  <si>
    <t xml:space="preserve">5.Š. </t>
  </si>
  <si>
    <t>6.2. Donacije - Ustanove u zdravstvu</t>
  </si>
  <si>
    <t>GODIŠNJI IZVJEŠTAJ O IZVRŠENJU FINANCIJSKOG PLANA SPECIJALNE BOLNICE NAFTALAN,  
ZA 2025. GODINU</t>
  </si>
  <si>
    <t>A1.PRIHODI I RASHODI POSLOVANJA PREMA EKONOMSKOJ KLASIFIKACIJI</t>
  </si>
  <si>
    <t>A2.PRIHODI I RASHODI POSLOVANJA PREMA IZVORIMA FINANCIRANJA</t>
  </si>
  <si>
    <t>A3. RASHODI PREMA FUNKCIJSKOJ KLASIFIKACIJI</t>
  </si>
  <si>
    <t>B1. RAČUN FINANCIRANJA PREMA EKONOMSKOJ KLASIFIKACIJI</t>
  </si>
  <si>
    <t>B2. RAČUN FINANCIRANJA PREMA IZVORIMA FINANCIRANJA</t>
  </si>
  <si>
    <t>Izvršenje 01.01.2024. - 31.12.2024.</t>
  </si>
  <si>
    <t>Izvršenje 01.01.2025. - 31.12.2025.</t>
  </si>
  <si>
    <t>Pomoći proračunskim korisnicima iz proračuna koji im nije nadležan</t>
  </si>
  <si>
    <t>Tekuće pomoći proračunskim korisnicima iz proračuna koji im nije nadležan</t>
  </si>
  <si>
    <t>Troškovi sudskih postupaka</t>
  </si>
  <si>
    <t>Doprinosi za obvezno osiguranje u slučaju nezaposlenosti</t>
  </si>
  <si>
    <t>5? Pomoći HZZ</t>
  </si>
  <si>
    <t>5.µ.</t>
  </si>
  <si>
    <t>5µ Pomoći - proračun koji nije nadležan</t>
  </si>
  <si>
    <t>076 Poslovi i udruge zdravstva koji nisu drugdje svrstani</t>
  </si>
  <si>
    <t>0760 Poslovi i udruge zdravstva koji nisu drugdje svrstani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</si>
  <si>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</si>
  <si>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</si>
  <si>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</si>
  <si>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</si>
  <si>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</si>
  <si>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TEKUĆE GODINE</t>
  </si>
  <si>
    <t>Ugovorene kazne i ostale naknade šteta</t>
  </si>
  <si>
    <t>5.N.</t>
  </si>
  <si>
    <t>NPOO - USTANOVE U ZDRAVSTVU</t>
  </si>
  <si>
    <t>Pomoći - proračun koji nije nadležan</t>
  </si>
  <si>
    <t>Kapitalne pomoći proračunskim korisnicima iz proračuna koji im nije nadležan</t>
  </si>
  <si>
    <t>Tekuće pomoći od izvanproračunskih korisnika</t>
  </si>
  <si>
    <t>Pomoći od izvanproračunskih korisnika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</si>
</sst>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</cellStyleXfs>
  <cellXfs count="151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1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3" fontId="0" fillId="0" borderId="0" xfId="0" applyNumberFormat="1"/>
    <xf numFmtId="0" fontId="12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12" fillId="2" borderId="4" xfId="0" applyNumberFormat="1" applyFont="1" applyFill="1" applyBorder="1" applyAlignment="1">
      <alignment horizontal="right"/>
    </xf>
    <xf numFmtId="4" fontId="6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" fontId="0" fillId="0" borderId="0" xfId="0" applyNumberFormat="1"/>
    <xf numFmtId="0" fontId="9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49" fontId="7" fillId="2" borderId="3" xfId="0" quotePrefix="1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4" fontId="13" fillId="2" borderId="3" xfId="0" applyNumberFormat="1" applyFont="1" applyFill="1" applyBorder="1" applyAlignment="1">
      <alignment horizontal="right"/>
    </xf>
    <xf numFmtId="0" fontId="9" fillId="2" borderId="4" xfId="0" quotePrefix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4" fontId="12" fillId="2" borderId="3" xfId="0" applyNumberFormat="1" applyFont="1" applyFill="1" applyBorder="1" applyAlignment="1">
      <alignment horizontal="right"/>
    </xf>
    <xf numFmtId="0" fontId="1" fillId="7" borderId="4" xfId="4" applyFont="1" applyBorder="1" applyAlignment="1">
      <alignment horizontal="center" vertical="center" wrapText="1"/>
    </xf>
    <xf numFmtId="0" fontId="1" fillId="7" borderId="3" xfId="4" applyFont="1" applyBorder="1" applyAlignment="1">
      <alignment horizontal="center" vertical="center" wrapText="1"/>
    </xf>
    <xf numFmtId="0" fontId="1" fillId="7" borderId="4" xfId="4" applyFont="1" applyBorder="1" applyAlignment="1">
      <alignment horizontal="left" vertical="center" wrapText="1"/>
    </xf>
    <xf numFmtId="0" fontId="16" fillId="4" borderId="4" xfId="1" applyFont="1" applyBorder="1" applyAlignment="1">
      <alignment horizontal="center" vertical="center" wrapText="1"/>
    </xf>
    <xf numFmtId="0" fontId="16" fillId="4" borderId="3" xfId="1" applyFont="1" applyBorder="1" applyAlignment="1">
      <alignment horizontal="center" vertical="center" wrapText="1"/>
    </xf>
    <xf numFmtId="4" fontId="16" fillId="4" borderId="3" xfId="1" applyNumberFormat="1" applyFont="1" applyBorder="1" applyAlignment="1">
      <alignment horizontal="center" vertical="center" wrapText="1"/>
    </xf>
    <xf numFmtId="4" fontId="1" fillId="7" borderId="3" xfId="4" applyNumberFormat="1" applyFont="1" applyBorder="1" applyAlignment="1">
      <alignment horizontal="right"/>
    </xf>
    <xf numFmtId="0" fontId="1" fillId="6" borderId="4" xfId="3" applyFont="1" applyBorder="1" applyAlignment="1">
      <alignment horizontal="left" vertical="center" wrapText="1"/>
    </xf>
    <xf numFmtId="4" fontId="1" fillId="6" borderId="3" xfId="3" applyNumberFormat="1" applyFont="1" applyBorder="1" applyAlignment="1">
      <alignment horizontal="right"/>
    </xf>
    <xf numFmtId="0" fontId="17" fillId="5" borderId="4" xfId="2" applyFont="1" applyBorder="1" applyAlignment="1">
      <alignment horizontal="left" vertical="center" wrapText="1"/>
    </xf>
    <xf numFmtId="4" fontId="17" fillId="5" borderId="3" xfId="2" applyNumberFormat="1" applyFont="1" applyBorder="1" applyAlignment="1">
      <alignment horizontal="right"/>
    </xf>
    <xf numFmtId="0" fontId="1" fillId="5" borderId="3" xfId="2" applyFont="1" applyBorder="1"/>
    <xf numFmtId="4" fontId="1" fillId="5" borderId="3" xfId="2" applyNumberFormat="1" applyFont="1" applyBorder="1"/>
    <xf numFmtId="0" fontId="1" fillId="6" borderId="4" xfId="3" applyFont="1" applyBorder="1" applyAlignment="1">
      <alignment horizontal="center" vertical="center" wrapText="1"/>
    </xf>
    <xf numFmtId="0" fontId="1" fillId="6" borderId="3" xfId="3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1" fillId="5" borderId="3" xfId="2" applyNumberFormat="1" applyFont="1" applyBorder="1" applyAlignment="1">
      <alignment horizontal="righ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" fillId="2" borderId="0" xfId="4" applyFont="1" applyFill="1" applyBorder="1" applyAlignment="1">
      <alignment horizontal="center" vertical="center" wrapText="1"/>
    </xf>
    <xf numFmtId="3" fontId="9" fillId="8" borderId="1" xfId="0" quotePrefix="1" applyNumberFormat="1" applyFont="1" applyFill="1" applyBorder="1" applyAlignment="1">
      <alignment horizontal="right"/>
    </xf>
    <xf numFmtId="3" fontId="9" fillId="3" borderId="1" xfId="0" quotePrefix="1" applyNumberFormat="1" applyFont="1" applyFill="1" applyBorder="1" applyAlignment="1">
      <alignment horizontal="right"/>
    </xf>
    <xf numFmtId="3" fontId="9" fillId="8" borderId="3" xfId="0" applyNumberFormat="1" applyFont="1" applyFill="1" applyBorder="1" applyAlignment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3" fontId="6" fillId="3" borderId="3" xfId="0" quotePrefix="1" applyNumberFormat="1" applyFont="1" applyFill="1" applyBorder="1" applyAlignment="1">
      <alignment horizontal="right"/>
    </xf>
    <xf numFmtId="4" fontId="12" fillId="2" borderId="0" xfId="0" applyNumberFormat="1" applyFont="1" applyFill="1" applyAlignment="1">
      <alignment horizontal="right"/>
    </xf>
    <xf numFmtId="4" fontId="3" fillId="2" borderId="0" xfId="0" applyNumberFormat="1" applyFont="1" applyFill="1" applyAlignment="1">
      <alignment horizontal="right"/>
    </xf>
    <xf numFmtId="3" fontId="9" fillId="8" borderId="3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4" fontId="9" fillId="8" borderId="1" xfId="0" quotePrefix="1" applyNumberFormat="1" applyFont="1" applyFill="1" applyBorder="1" applyAlignment="1">
      <alignment horizontal="right"/>
    </xf>
    <xf numFmtId="4" fontId="9" fillId="3" borderId="1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8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8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" fillId="7" borderId="1" xfId="4" applyFont="1" applyBorder="1" applyAlignment="1">
      <alignment horizontal="center" vertical="center" wrapText="1"/>
    </xf>
    <xf numFmtId="0" fontId="1" fillId="7" borderId="2" xfId="4" applyFont="1" applyBorder="1" applyAlignment="1">
      <alignment horizontal="center" vertical="center" wrapText="1"/>
    </xf>
    <xf numFmtId="0" fontId="1" fillId="7" borderId="4" xfId="4" applyFont="1" applyBorder="1" applyAlignment="1">
      <alignment horizontal="center" vertical="center" wrapText="1"/>
    </xf>
    <xf numFmtId="0" fontId="1" fillId="6" borderId="1" xfId="3" applyFont="1" applyBorder="1" applyAlignment="1">
      <alignment horizontal="center" vertical="center" wrapText="1"/>
    </xf>
    <xf numFmtId="0" fontId="1" fillId="6" borderId="2" xfId="3" applyFont="1" applyBorder="1" applyAlignment="1">
      <alignment horizontal="center" vertical="center" wrapText="1"/>
    </xf>
    <xf numFmtId="0" fontId="1" fillId="6" borderId="4" xfId="3" applyFont="1" applyBorder="1" applyAlignment="1">
      <alignment horizontal="center" vertical="center" wrapText="1"/>
    </xf>
    <xf numFmtId="0" fontId="1" fillId="5" borderId="1" xfId="2" applyFont="1" applyBorder="1" applyAlignment="1">
      <alignment horizontal="center" vertical="center" wrapText="1"/>
    </xf>
    <xf numFmtId="0" fontId="1" fillId="5" borderId="2" xfId="2" applyFont="1" applyBorder="1" applyAlignment="1">
      <alignment horizontal="center" vertical="center" wrapText="1"/>
    </xf>
    <xf numFmtId="0" fontId="1" fillId="5" borderId="4" xfId="2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5" borderId="3" xfId="2" applyFont="1" applyBorder="1" applyAlignment="1">
      <alignment horizontal="center"/>
    </xf>
    <xf numFmtId="0" fontId="17" fillId="5" borderId="1" xfId="2" applyFont="1" applyBorder="1" applyAlignment="1">
      <alignment horizontal="left" vertical="center" wrapText="1"/>
    </xf>
    <xf numFmtId="0" fontId="17" fillId="5" borderId="2" xfId="2" applyFont="1" applyBorder="1" applyAlignment="1">
      <alignment horizontal="left" vertical="center" wrapText="1"/>
    </xf>
    <xf numFmtId="0" fontId="17" fillId="5" borderId="4" xfId="2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1" fillId="7" borderId="1" xfId="4" applyFont="1" applyBorder="1" applyAlignment="1">
      <alignment horizontal="left" vertical="center" wrapText="1"/>
    </xf>
    <xf numFmtId="0" fontId="1" fillId="7" borderId="2" xfId="4" applyFont="1" applyBorder="1" applyAlignment="1">
      <alignment horizontal="left" vertical="center" wrapText="1"/>
    </xf>
    <xf numFmtId="0" fontId="1" fillId="7" borderId="4" xfId="4" applyFont="1" applyBorder="1" applyAlignment="1">
      <alignment horizontal="left" vertical="center" wrapText="1"/>
    </xf>
    <xf numFmtId="0" fontId="1" fillId="6" borderId="1" xfId="3" applyFont="1" applyBorder="1" applyAlignment="1">
      <alignment horizontal="left" vertical="center" wrapText="1"/>
    </xf>
    <xf numFmtId="0" fontId="1" fillId="6" borderId="2" xfId="3" applyFont="1" applyBorder="1" applyAlignment="1">
      <alignment horizontal="left" vertical="center" wrapText="1"/>
    </xf>
    <xf numFmtId="0" fontId="1" fillId="6" borderId="4" xfId="3" applyFont="1" applyBorder="1" applyAlignment="1">
      <alignment horizontal="left" vertical="center" wrapText="1"/>
    </xf>
    <xf numFmtId="0" fontId="16" fillId="4" borderId="1" xfId="1" applyFont="1" applyBorder="1" applyAlignment="1">
      <alignment horizontal="left" vertical="center" wrapText="1"/>
    </xf>
    <xf numFmtId="0" fontId="16" fillId="4" borderId="2" xfId="1" applyFont="1" applyBorder="1" applyAlignment="1">
      <alignment horizontal="left" vertical="center" wrapText="1"/>
    </xf>
    <xf numFmtId="0" fontId="16" fillId="4" borderId="4" xfId="1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6" fillId="4" borderId="2" xfId="1" applyFont="1" applyBorder="1" applyAlignment="1">
      <alignment horizontal="center" vertical="center" wrapText="1"/>
    </xf>
    <xf numFmtId="0" fontId="16" fillId="4" borderId="4" xfId="1" applyFont="1" applyBorder="1" applyAlignment="1">
      <alignment horizontal="center" vertical="center" wrapText="1"/>
    </xf>
    <xf numFmtId="0" fontId="16" fillId="4" borderId="1" xfId="1" applyFont="1" applyBorder="1" applyAlignment="1">
      <alignment horizontal="center" vertical="center" wrapText="1"/>
    </xf>
  </cellXfs>
  <cellStyles count="5">
    <cellStyle name="20% - Isticanje1" xfId="2" builtinId="30"/>
    <cellStyle name="40% - Isticanje1" xfId="3" builtinId="31"/>
    <cellStyle name="60% - Isticanje1" xfId="4" builtinId="32"/>
    <cellStyle name="Isticanje1" xfId="1" builtinId="29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zoomScaleNormal="100" workbookViewId="0">
      <selection activeCell="A5" sqref="A5:K41"/>
    </sheetView>
  </sheetViews>
  <sheetFormatPr defaultRowHeight="15" x14ac:dyDescent="0.25"/>
  <cols>
    <col min="5" max="5" width="25.28515625" customWidth="1"/>
    <col min="6" max="6" width="20" customWidth="1"/>
    <col min="7" max="7" width="19.28515625" customWidth="1"/>
    <col min="8" max="8" width="16" customWidth="1"/>
    <col min="9" max="9" width="20.28515625" customWidth="1"/>
    <col min="10" max="10" width="10.140625" customWidth="1"/>
  </cols>
  <sheetData>
    <row r="1" spans="1:11" ht="42" customHeight="1" x14ac:dyDescent="0.25">
      <c r="A1" s="110" t="s">
        <v>195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18" x14ac:dyDescent="0.25">
      <c r="A2" s="4"/>
      <c r="B2" s="4"/>
      <c r="C2" s="4"/>
      <c r="D2" s="4"/>
      <c r="E2" s="4"/>
      <c r="F2" s="4"/>
      <c r="G2" s="4"/>
      <c r="H2" s="4"/>
      <c r="I2" s="4"/>
    </row>
    <row r="3" spans="1:11" ht="15.75" customHeight="1" x14ac:dyDescent="0.25">
      <c r="A3" s="110" t="s">
        <v>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11" ht="15.75" customHeight="1" x14ac:dyDescent="0.25">
      <c r="A5" s="110" t="s">
        <v>1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</row>
    <row r="6" spans="1:11" ht="18" x14ac:dyDescent="0.25">
      <c r="A6" s="1"/>
      <c r="B6" s="2"/>
      <c r="C6" s="2"/>
      <c r="D6" s="2"/>
      <c r="E6" s="6"/>
      <c r="F6" s="6"/>
      <c r="G6" s="7"/>
      <c r="H6" s="7"/>
      <c r="I6" s="24" t="s">
        <v>2</v>
      </c>
    </row>
    <row r="7" spans="1:11" ht="25.5" x14ac:dyDescent="0.25">
      <c r="A7" s="20"/>
      <c r="B7" s="21"/>
      <c r="C7" s="21"/>
      <c r="D7" s="22"/>
      <c r="E7" s="23"/>
      <c r="F7" s="3" t="s">
        <v>201</v>
      </c>
      <c r="G7" s="3" t="s">
        <v>178</v>
      </c>
      <c r="H7" s="3" t="s">
        <v>179</v>
      </c>
      <c r="I7" s="3" t="s">
        <v>202</v>
      </c>
      <c r="J7" s="3" t="s">
        <v>101</v>
      </c>
      <c r="K7" s="3" t="s">
        <v>101</v>
      </c>
    </row>
    <row r="8" spans="1:11" x14ac:dyDescent="0.25">
      <c r="A8" s="97">
        <v>1</v>
      </c>
      <c r="B8" s="98"/>
      <c r="C8" s="98"/>
      <c r="D8" s="98"/>
      <c r="E8" s="99"/>
      <c r="F8" s="3">
        <v>2</v>
      </c>
      <c r="G8" s="3">
        <v>3</v>
      </c>
      <c r="H8" s="3">
        <v>4</v>
      </c>
      <c r="I8" s="3">
        <v>5</v>
      </c>
      <c r="J8" s="3" t="s">
        <v>102</v>
      </c>
      <c r="K8" s="3" t="s">
        <v>103</v>
      </c>
    </row>
    <row r="9" spans="1:11" x14ac:dyDescent="0.25">
      <c r="A9" s="106" t="s">
        <v>3</v>
      </c>
      <c r="B9" s="104"/>
      <c r="C9" s="104"/>
      <c r="D9" s="104"/>
      <c r="E9" s="113"/>
      <c r="F9" s="35">
        <f>SUM(F10:F11)</f>
        <v>7573522.5099999998</v>
      </c>
      <c r="G9" s="35">
        <f t="shared" ref="G9" si="0">G10+G11</f>
        <v>9477949</v>
      </c>
      <c r="H9" s="35">
        <f t="shared" ref="H9" si="1">H10+H11</f>
        <v>9477949</v>
      </c>
      <c r="I9" s="35">
        <f>SUM(I10:I11)</f>
        <v>8751032.9900000002</v>
      </c>
      <c r="J9" s="35">
        <f>SUM(I9/F9)*100</f>
        <v>115.54772536089024</v>
      </c>
      <c r="K9" s="35">
        <f>SUM(I9/H9)*100</f>
        <v>92.330450290458415</v>
      </c>
    </row>
    <row r="10" spans="1:11" x14ac:dyDescent="0.25">
      <c r="A10" s="114" t="s">
        <v>4</v>
      </c>
      <c r="B10" s="115"/>
      <c r="C10" s="115"/>
      <c r="D10" s="115"/>
      <c r="E10" s="112"/>
      <c r="F10" s="34">
        <v>7573522.5099999998</v>
      </c>
      <c r="G10" s="34">
        <v>9477949</v>
      </c>
      <c r="H10" s="34">
        <v>9477949</v>
      </c>
      <c r="I10" s="41">
        <v>8751032.9900000002</v>
      </c>
      <c r="J10" s="34">
        <f t="shared" ref="J10:J15" si="2">SUM(I10/F10)*100</f>
        <v>115.54772536089024</v>
      </c>
      <c r="K10" s="34">
        <f t="shared" ref="K10:K15" si="3">SUM(I10/H10)*100</f>
        <v>92.330450290458415</v>
      </c>
    </row>
    <row r="11" spans="1:11" x14ac:dyDescent="0.25">
      <c r="A11" s="111" t="s">
        <v>5</v>
      </c>
      <c r="B11" s="112"/>
      <c r="C11" s="112"/>
      <c r="D11" s="112"/>
      <c r="E11" s="112"/>
      <c r="F11" s="34">
        <v>0</v>
      </c>
      <c r="G11" s="34">
        <v>0</v>
      </c>
      <c r="H11" s="34">
        <v>0</v>
      </c>
      <c r="I11" s="34">
        <f t="shared" ref="I11" si="4">SUM(G11:H11)</f>
        <v>0</v>
      </c>
      <c r="J11" s="34">
        <v>0</v>
      </c>
      <c r="K11" s="34">
        <v>0</v>
      </c>
    </row>
    <row r="12" spans="1:11" x14ac:dyDescent="0.25">
      <c r="A12" s="25" t="s">
        <v>6</v>
      </c>
      <c r="B12" s="47"/>
      <c r="C12" s="47"/>
      <c r="D12" s="47"/>
      <c r="E12" s="47"/>
      <c r="F12" s="35">
        <f>SUM(F13:F14)</f>
        <v>7278118.6200000001</v>
      </c>
      <c r="G12" s="35">
        <f t="shared" ref="G12" si="5">G13+G14</f>
        <v>9640109</v>
      </c>
      <c r="H12" s="35">
        <f t="shared" ref="H12" si="6">H13+H14</f>
        <v>9640109</v>
      </c>
      <c r="I12" s="35">
        <f>SUM(I13:I14)</f>
        <v>8480587.1799999997</v>
      </c>
      <c r="J12" s="35">
        <f t="shared" si="2"/>
        <v>116.52169499815048</v>
      </c>
      <c r="K12" s="35">
        <f t="shared" si="3"/>
        <v>87.971901355057298</v>
      </c>
    </row>
    <row r="13" spans="1:11" x14ac:dyDescent="0.25">
      <c r="A13" s="116" t="s">
        <v>7</v>
      </c>
      <c r="B13" s="115"/>
      <c r="C13" s="115"/>
      <c r="D13" s="115"/>
      <c r="E13" s="115"/>
      <c r="F13" s="34">
        <v>6970835</v>
      </c>
      <c r="G13" s="34">
        <v>7889473</v>
      </c>
      <c r="H13" s="34">
        <v>7889473</v>
      </c>
      <c r="I13" s="34">
        <v>7626546.7599999998</v>
      </c>
      <c r="J13" s="34">
        <f t="shared" si="2"/>
        <v>109.40650237740527</v>
      </c>
      <c r="K13" s="34">
        <f t="shared" si="3"/>
        <v>96.667378923788689</v>
      </c>
    </row>
    <row r="14" spans="1:11" x14ac:dyDescent="0.25">
      <c r="A14" s="111" t="s">
        <v>8</v>
      </c>
      <c r="B14" s="112"/>
      <c r="C14" s="112"/>
      <c r="D14" s="112"/>
      <c r="E14" s="112"/>
      <c r="F14" s="34">
        <v>307283.62</v>
      </c>
      <c r="G14" s="34">
        <v>1750636</v>
      </c>
      <c r="H14" s="34">
        <v>1750636</v>
      </c>
      <c r="I14" s="34">
        <v>854040.42</v>
      </c>
      <c r="J14" s="34">
        <f t="shared" si="2"/>
        <v>277.93229590304878</v>
      </c>
      <c r="K14" s="34">
        <f t="shared" si="3"/>
        <v>48.784580004067095</v>
      </c>
    </row>
    <row r="15" spans="1:11" x14ac:dyDescent="0.25">
      <c r="A15" s="103" t="s">
        <v>9</v>
      </c>
      <c r="B15" s="104"/>
      <c r="C15" s="104"/>
      <c r="D15" s="104"/>
      <c r="E15" s="104"/>
      <c r="F15" s="35">
        <f>SUM(F9-F12)</f>
        <v>295403.88999999966</v>
      </c>
      <c r="G15" s="35">
        <f t="shared" ref="G15" si="7">G9-G12</f>
        <v>-162160</v>
      </c>
      <c r="H15" s="35">
        <f t="shared" ref="H15" si="8">H9-H12</f>
        <v>-162160</v>
      </c>
      <c r="I15" s="35">
        <f>SUM(I9-I12)</f>
        <v>270445.81000000052</v>
      </c>
      <c r="J15" s="35">
        <f t="shared" si="2"/>
        <v>91.551201306117136</v>
      </c>
      <c r="K15" s="35">
        <f t="shared" si="3"/>
        <v>-166.77713986186515</v>
      </c>
    </row>
    <row r="16" spans="1:11" ht="18" x14ac:dyDescent="0.25">
      <c r="A16" s="4"/>
      <c r="B16" s="16"/>
      <c r="C16" s="16"/>
      <c r="D16" s="16"/>
      <c r="E16" s="16"/>
      <c r="F16" s="16"/>
      <c r="G16" s="17"/>
      <c r="H16" s="17"/>
      <c r="I16" s="17"/>
    </row>
    <row r="17" spans="1:11" ht="15.75" customHeight="1" x14ac:dyDescent="0.25">
      <c r="A17" s="110" t="s">
        <v>10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</row>
    <row r="18" spans="1:11" ht="18" x14ac:dyDescent="0.25">
      <c r="A18" s="4"/>
      <c r="B18" s="16"/>
      <c r="C18" s="16"/>
      <c r="D18" s="16"/>
      <c r="E18" s="16"/>
      <c r="F18" s="16"/>
      <c r="G18" s="17"/>
      <c r="H18" s="17"/>
      <c r="I18" s="17"/>
    </row>
    <row r="19" spans="1:11" ht="25.5" x14ac:dyDescent="0.25">
      <c r="A19" s="20"/>
      <c r="B19" s="21"/>
      <c r="C19" s="21"/>
      <c r="D19" s="22"/>
      <c r="E19" s="23"/>
      <c r="F19" s="3" t="s">
        <v>201</v>
      </c>
      <c r="G19" s="3" t="s">
        <v>178</v>
      </c>
      <c r="H19" s="3" t="s">
        <v>179</v>
      </c>
      <c r="I19" s="3" t="s">
        <v>202</v>
      </c>
      <c r="J19" s="3" t="s">
        <v>101</v>
      </c>
      <c r="K19" s="3" t="s">
        <v>101</v>
      </c>
    </row>
    <row r="20" spans="1:11" x14ac:dyDescent="0.25">
      <c r="A20" s="97">
        <v>1</v>
      </c>
      <c r="B20" s="98"/>
      <c r="C20" s="98"/>
      <c r="D20" s="98"/>
      <c r="E20" s="99"/>
      <c r="F20" s="3">
        <v>2</v>
      </c>
      <c r="G20" s="3">
        <v>3</v>
      </c>
      <c r="H20" s="3">
        <v>4</v>
      </c>
      <c r="I20" s="3">
        <v>5</v>
      </c>
      <c r="J20" s="3" t="s">
        <v>102</v>
      </c>
      <c r="K20" s="3" t="s">
        <v>103</v>
      </c>
    </row>
    <row r="21" spans="1:11" x14ac:dyDescent="0.25">
      <c r="A21" s="111" t="s">
        <v>11</v>
      </c>
      <c r="B21" s="112"/>
      <c r="C21" s="112"/>
      <c r="D21" s="112"/>
      <c r="E21" s="112"/>
      <c r="F21" s="34"/>
      <c r="G21" s="34">
        <v>0</v>
      </c>
      <c r="H21" s="34">
        <v>0</v>
      </c>
      <c r="I21" s="34">
        <f>SUM(G21:H21)</f>
        <v>0</v>
      </c>
      <c r="J21" s="34">
        <v>0</v>
      </c>
      <c r="K21" s="34">
        <v>0</v>
      </c>
    </row>
    <row r="22" spans="1:11" x14ac:dyDescent="0.25">
      <c r="A22" s="111" t="s">
        <v>12</v>
      </c>
      <c r="B22" s="112"/>
      <c r="C22" s="112"/>
      <c r="D22" s="112"/>
      <c r="E22" s="112"/>
      <c r="F22" s="34">
        <v>337839.84</v>
      </c>
      <c r="G22" s="34">
        <v>337840</v>
      </c>
      <c r="H22" s="34">
        <v>337840</v>
      </c>
      <c r="I22" s="34">
        <v>337839.83999999997</v>
      </c>
      <c r="J22" s="34">
        <f>SUM(I22/F22)*100</f>
        <v>99.999999999999972</v>
      </c>
      <c r="K22" s="34">
        <f>SUM(I22/H22)*100</f>
        <v>99.999952640303093</v>
      </c>
    </row>
    <row r="23" spans="1:11" x14ac:dyDescent="0.25">
      <c r="A23" s="103" t="s">
        <v>13</v>
      </c>
      <c r="B23" s="104"/>
      <c r="C23" s="104"/>
      <c r="D23" s="104"/>
      <c r="E23" s="104"/>
      <c r="F23" s="35">
        <f>SUM(F21-F22)</f>
        <v>-337839.84</v>
      </c>
      <c r="G23" s="35">
        <f t="shared" ref="G23:H23" si="9">G21-G22</f>
        <v>-337840</v>
      </c>
      <c r="H23" s="35">
        <f t="shared" si="9"/>
        <v>-337840</v>
      </c>
      <c r="I23" s="35">
        <f>SUM(I21-I22)</f>
        <v>-337839.83999999997</v>
      </c>
      <c r="J23" s="35">
        <f t="shared" ref="J23:J24" si="10">SUM(I23/F23)*100</f>
        <v>99.999999999999972</v>
      </c>
      <c r="K23" s="35">
        <f t="shared" ref="K23" si="11">SUM(I23/H23)*100</f>
        <v>99.999952640303093</v>
      </c>
    </row>
    <row r="24" spans="1:11" x14ac:dyDescent="0.25">
      <c r="A24" s="103" t="s">
        <v>14</v>
      </c>
      <c r="B24" s="104"/>
      <c r="C24" s="104"/>
      <c r="D24" s="104"/>
      <c r="E24" s="104"/>
      <c r="F24" s="35">
        <f>SUM(F15+F23)</f>
        <v>-42435.950000000361</v>
      </c>
      <c r="G24" s="35">
        <f>SUM(G15+G23)</f>
        <v>-500000</v>
      </c>
      <c r="H24" s="35">
        <f t="shared" ref="H24" si="12">H15+H23</f>
        <v>-500000</v>
      </c>
      <c r="I24" s="35">
        <f>SUM(I15+I23)</f>
        <v>-67394.029999999446</v>
      </c>
      <c r="J24" s="35">
        <f t="shared" si="10"/>
        <v>158.81352956632026</v>
      </c>
      <c r="K24" s="35">
        <f>SUM(I24/H24)*100</f>
        <v>13.47880599999989</v>
      </c>
    </row>
    <row r="25" spans="1:11" ht="18" x14ac:dyDescent="0.25">
      <c r="A25" s="15"/>
      <c r="B25" s="16"/>
      <c r="C25" s="16"/>
      <c r="D25" s="16"/>
      <c r="E25" s="16"/>
      <c r="F25" s="16"/>
      <c r="G25" s="17"/>
      <c r="H25" s="17"/>
      <c r="I25" s="17"/>
    </row>
    <row r="26" spans="1:11" ht="15.75" customHeight="1" x14ac:dyDescent="0.25">
      <c r="A26" s="110" t="s">
        <v>212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</row>
    <row r="27" spans="1:11" ht="15.75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</row>
    <row r="28" spans="1:11" ht="15.75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</row>
    <row r="29" spans="1:11" ht="25.5" x14ac:dyDescent="0.25">
      <c r="A29" s="20"/>
      <c r="B29" s="21"/>
      <c r="C29" s="21"/>
      <c r="D29" s="22"/>
      <c r="E29" s="23"/>
      <c r="F29" s="3" t="s">
        <v>201</v>
      </c>
      <c r="G29" s="3" t="s">
        <v>178</v>
      </c>
      <c r="H29" s="3" t="s">
        <v>179</v>
      </c>
      <c r="I29" s="3" t="s">
        <v>202</v>
      </c>
      <c r="J29" s="3" t="s">
        <v>101</v>
      </c>
      <c r="K29" s="3" t="s">
        <v>101</v>
      </c>
    </row>
    <row r="30" spans="1:11" ht="15" customHeight="1" x14ac:dyDescent="0.25">
      <c r="A30" s="97">
        <v>1</v>
      </c>
      <c r="B30" s="98"/>
      <c r="C30" s="98"/>
      <c r="D30" s="98"/>
      <c r="E30" s="99"/>
      <c r="F30" s="3">
        <v>2</v>
      </c>
      <c r="G30" s="3">
        <v>3</v>
      </c>
      <c r="H30" s="3">
        <v>4</v>
      </c>
      <c r="I30" s="3">
        <v>5</v>
      </c>
      <c r="J30" s="3" t="s">
        <v>102</v>
      </c>
      <c r="K30" s="3" t="s">
        <v>103</v>
      </c>
    </row>
    <row r="31" spans="1:11" ht="28.5" customHeight="1" x14ac:dyDescent="0.25">
      <c r="A31" s="100" t="s">
        <v>213</v>
      </c>
      <c r="B31" s="101"/>
      <c r="C31" s="101"/>
      <c r="D31" s="101"/>
      <c r="E31" s="105"/>
      <c r="F31" s="85">
        <v>-418969</v>
      </c>
      <c r="G31" s="85">
        <v>0</v>
      </c>
      <c r="H31" s="85">
        <v>0</v>
      </c>
      <c r="I31" s="94">
        <v>-461404.95000000036</v>
      </c>
      <c r="J31" s="85">
        <f>SUM(I31/F31)*100</f>
        <v>110.12866107038954</v>
      </c>
      <c r="K31" s="92">
        <v>0</v>
      </c>
    </row>
    <row r="32" spans="1:11" ht="15" customHeight="1" x14ac:dyDescent="0.25">
      <c r="A32" s="103" t="s">
        <v>214</v>
      </c>
      <c r="B32" s="104"/>
      <c r="C32" s="104"/>
      <c r="D32" s="104"/>
      <c r="E32" s="104"/>
      <c r="F32" s="86"/>
      <c r="G32" s="86"/>
      <c r="H32" s="86"/>
      <c r="I32" s="86"/>
      <c r="J32" s="86"/>
      <c r="K32" s="93"/>
    </row>
    <row r="33" spans="1:11" ht="48" customHeight="1" x14ac:dyDescent="0.25">
      <c r="A33" s="106" t="s">
        <v>215</v>
      </c>
      <c r="B33" s="107"/>
      <c r="C33" s="107"/>
      <c r="D33" s="107"/>
      <c r="E33" s="108"/>
      <c r="F33" s="86">
        <f>SUM(F24+F31)</f>
        <v>-461404.95000000036</v>
      </c>
      <c r="G33" s="86">
        <f>SUM(G24+G31)</f>
        <v>-500000</v>
      </c>
      <c r="H33" s="86">
        <f>SUM(H24+H31)</f>
        <v>-500000</v>
      </c>
      <c r="I33" s="95">
        <f>SUM(I24+I31)</f>
        <v>-528798.97999999975</v>
      </c>
      <c r="J33" s="86">
        <f>SUM(I33/F33)*100</f>
        <v>114.60626506065861</v>
      </c>
      <c r="K33" s="93">
        <f t="shared" ref="K33" si="13">SUM(I33/H33)*100</f>
        <v>105.75979599999994</v>
      </c>
    </row>
    <row r="34" spans="1:11" ht="17.25" customHeight="1" x14ac:dyDescent="0.25"/>
    <row r="35" spans="1:11" ht="27" customHeight="1" x14ac:dyDescent="0.25">
      <c r="A35" s="109" t="s">
        <v>216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</row>
    <row r="36" spans="1:11" ht="30" customHeight="1" x14ac:dyDescent="0.25">
      <c r="A36" s="20"/>
      <c r="B36" s="21"/>
      <c r="C36" s="21"/>
      <c r="D36" s="22"/>
      <c r="E36" s="23"/>
      <c r="F36" s="3" t="s">
        <v>201</v>
      </c>
      <c r="G36" s="3" t="s">
        <v>178</v>
      </c>
      <c r="H36" s="3" t="s">
        <v>179</v>
      </c>
      <c r="I36" s="3" t="s">
        <v>202</v>
      </c>
      <c r="J36" s="3" t="s">
        <v>101</v>
      </c>
      <c r="K36" s="3" t="s">
        <v>101</v>
      </c>
    </row>
    <row r="37" spans="1:11" x14ac:dyDescent="0.25">
      <c r="A37" s="97">
        <v>1</v>
      </c>
      <c r="B37" s="98"/>
      <c r="C37" s="98"/>
      <c r="D37" s="98"/>
      <c r="E37" s="99"/>
      <c r="F37" s="3">
        <v>2</v>
      </c>
      <c r="G37" s="3">
        <v>3</v>
      </c>
      <c r="H37" s="3">
        <v>4</v>
      </c>
      <c r="I37" s="3">
        <v>5</v>
      </c>
      <c r="J37" s="3" t="s">
        <v>102</v>
      </c>
      <c r="K37" s="3" t="s">
        <v>103</v>
      </c>
    </row>
    <row r="38" spans="1:11" ht="26.25" customHeight="1" x14ac:dyDescent="0.25">
      <c r="A38" s="100" t="s">
        <v>213</v>
      </c>
      <c r="B38" s="101"/>
      <c r="C38" s="101"/>
      <c r="D38" s="101"/>
      <c r="E38" s="101"/>
      <c r="F38" s="85">
        <v>-418969</v>
      </c>
      <c r="G38" s="85">
        <v>-500000</v>
      </c>
      <c r="H38" s="87">
        <v>-500000</v>
      </c>
      <c r="I38" s="94">
        <v>-461404.95</v>
      </c>
      <c r="J38" s="85">
        <f>SUM(I38/F38)*100</f>
        <v>110.12866107038946</v>
      </c>
      <c r="K38" s="92">
        <f>SUM(I38/H38)*100</f>
        <v>92.280990000000003</v>
      </c>
    </row>
    <row r="39" spans="1:11" ht="27.75" customHeight="1" x14ac:dyDescent="0.25">
      <c r="A39" s="100" t="s">
        <v>15</v>
      </c>
      <c r="B39" s="101"/>
      <c r="C39" s="101"/>
      <c r="D39" s="101"/>
      <c r="E39" s="101"/>
      <c r="F39" s="85">
        <v>-418969</v>
      </c>
      <c r="G39" s="85">
        <v>-500000</v>
      </c>
      <c r="H39" s="87">
        <v>-500000</v>
      </c>
      <c r="I39" s="85">
        <v>0</v>
      </c>
      <c r="J39" s="85">
        <v>0</v>
      </c>
      <c r="K39" s="92">
        <f t="shared" ref="K39" si="14">SUM(I39/H39)*100</f>
        <v>0</v>
      </c>
    </row>
    <row r="40" spans="1:11" ht="22.5" customHeight="1" x14ac:dyDescent="0.25">
      <c r="A40" s="100" t="s">
        <v>217</v>
      </c>
      <c r="B40" s="102"/>
      <c r="C40" s="102"/>
      <c r="D40" s="102"/>
      <c r="E40" s="102"/>
      <c r="F40" s="85">
        <v>0</v>
      </c>
      <c r="G40" s="85">
        <v>0</v>
      </c>
      <c r="H40" s="87">
        <v>0</v>
      </c>
      <c r="I40" s="94">
        <v>-67394.03</v>
      </c>
      <c r="J40" s="85">
        <v>0</v>
      </c>
      <c r="K40" s="92">
        <v>0</v>
      </c>
    </row>
    <row r="41" spans="1:11" x14ac:dyDescent="0.25">
      <c r="A41" s="103" t="s">
        <v>214</v>
      </c>
      <c r="B41" s="104"/>
      <c r="C41" s="104"/>
      <c r="D41" s="104"/>
      <c r="E41" s="104"/>
      <c r="F41" s="88">
        <f>F38-F39+F40</f>
        <v>0</v>
      </c>
      <c r="G41" s="88">
        <f t="shared" ref="G41" si="15">G38-G39+G40</f>
        <v>0</v>
      </c>
      <c r="H41" s="89">
        <f t="shared" ref="H41:I41" si="16">H38-H39+H40</f>
        <v>0</v>
      </c>
      <c r="I41" s="96">
        <f t="shared" si="16"/>
        <v>-528798.98</v>
      </c>
      <c r="J41" s="88">
        <v>0</v>
      </c>
      <c r="K41" s="89">
        <v>0</v>
      </c>
    </row>
  </sheetData>
  <mergeCells count="27">
    <mergeCell ref="A35:K35"/>
    <mergeCell ref="A1:K1"/>
    <mergeCell ref="A3:K3"/>
    <mergeCell ref="A5:K5"/>
    <mergeCell ref="A17:K17"/>
    <mergeCell ref="A26:K26"/>
    <mergeCell ref="A22:E22"/>
    <mergeCell ref="A9:E9"/>
    <mergeCell ref="A10:E10"/>
    <mergeCell ref="A11:E11"/>
    <mergeCell ref="A13:E13"/>
    <mergeCell ref="A14:E14"/>
    <mergeCell ref="A15:E15"/>
    <mergeCell ref="A21:E21"/>
    <mergeCell ref="A8:E8"/>
    <mergeCell ref="A20:E20"/>
    <mergeCell ref="A23:E23"/>
    <mergeCell ref="A24:E24"/>
    <mergeCell ref="A30:E30"/>
    <mergeCell ref="A31:E31"/>
    <mergeCell ref="A33:E33"/>
    <mergeCell ref="A32:E32"/>
    <mergeCell ref="A37:E37"/>
    <mergeCell ref="A38:E38"/>
    <mergeCell ref="A39:E39"/>
    <mergeCell ref="A40:E40"/>
    <mergeCell ref="A41:E41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4"/>
  <sheetViews>
    <sheetView topLeftCell="A100" zoomScaleNormal="100" workbookViewId="0">
      <selection activeCell="C122" sqref="C1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37" customWidth="1"/>
    <col min="4" max="4" width="22.7109375" customWidth="1"/>
    <col min="5" max="5" width="20.42578125" customWidth="1"/>
    <col min="6" max="6" width="21.140625" customWidth="1"/>
    <col min="7" max="7" width="19.85546875" customWidth="1"/>
    <col min="11" max="11" width="11.7109375" bestFit="1" customWidth="1"/>
    <col min="12" max="12" width="14.140625" customWidth="1"/>
    <col min="13" max="13" width="16.5703125" customWidth="1"/>
    <col min="14" max="14" width="11.7109375" customWidth="1"/>
    <col min="15" max="15" width="12.85546875" customWidth="1"/>
  </cols>
  <sheetData>
    <row r="1" spans="1:15" ht="18" customHeight="1" x14ac:dyDescent="0.25">
      <c r="A1" s="44"/>
      <c r="B1" s="44"/>
      <c r="C1" s="44"/>
      <c r="D1" s="44"/>
      <c r="E1" s="44"/>
      <c r="F1" s="44"/>
    </row>
    <row r="2" spans="1:15" ht="15.75" customHeight="1" x14ac:dyDescent="0.25">
      <c r="A2" s="110" t="s">
        <v>0</v>
      </c>
      <c r="B2" s="110"/>
      <c r="C2" s="110"/>
      <c r="D2" s="110"/>
      <c r="E2" s="110"/>
      <c r="F2" s="110"/>
      <c r="G2" s="110"/>
      <c r="H2" s="110"/>
      <c r="I2" s="110"/>
    </row>
    <row r="3" spans="1:15" ht="18" x14ac:dyDescent="0.25">
      <c r="A3" s="4"/>
      <c r="B3" s="4"/>
      <c r="C3" s="4"/>
      <c r="D3" s="4"/>
      <c r="E3" s="5"/>
      <c r="F3" s="5"/>
    </row>
    <row r="4" spans="1:15" ht="18" customHeight="1" x14ac:dyDescent="0.25">
      <c r="A4" s="110" t="s">
        <v>16</v>
      </c>
      <c r="B4" s="110"/>
      <c r="C4" s="110"/>
      <c r="D4" s="110"/>
      <c r="E4" s="110"/>
      <c r="F4" s="110"/>
      <c r="G4" s="110"/>
      <c r="H4" s="110"/>
      <c r="I4" s="110"/>
    </row>
    <row r="5" spans="1:15" ht="18" x14ac:dyDescent="0.25">
      <c r="A5" s="4"/>
      <c r="B5" s="4"/>
      <c r="C5" s="4"/>
      <c r="D5" s="4"/>
      <c r="E5" s="5"/>
      <c r="F5" s="5"/>
    </row>
    <row r="6" spans="1:15" ht="15.75" customHeight="1" x14ac:dyDescent="0.25">
      <c r="A6" s="110" t="s">
        <v>196</v>
      </c>
      <c r="B6" s="110"/>
      <c r="C6" s="110"/>
      <c r="D6" s="110"/>
      <c r="E6" s="110"/>
      <c r="F6" s="110"/>
      <c r="G6" s="110"/>
      <c r="H6" s="110"/>
      <c r="I6" s="110"/>
    </row>
    <row r="7" spans="1:15" ht="18" x14ac:dyDescent="0.25">
      <c r="A7" s="4"/>
      <c r="B7" s="4"/>
      <c r="C7" s="4"/>
      <c r="D7" s="4"/>
      <c r="E7" s="5"/>
      <c r="F7" s="5"/>
    </row>
    <row r="8" spans="1:15" ht="39" customHeight="1" x14ac:dyDescent="0.25">
      <c r="A8" s="117" t="s">
        <v>31</v>
      </c>
      <c r="B8" s="118"/>
      <c r="C8" s="119"/>
      <c r="D8" s="67" t="s">
        <v>201</v>
      </c>
      <c r="E8" s="67" t="s">
        <v>178</v>
      </c>
      <c r="F8" s="67" t="s">
        <v>179</v>
      </c>
      <c r="G8" s="67" t="s">
        <v>202</v>
      </c>
      <c r="H8" s="67" t="s">
        <v>101</v>
      </c>
      <c r="I8" s="67" t="s">
        <v>101</v>
      </c>
      <c r="L8" s="84"/>
      <c r="M8" s="84"/>
      <c r="N8" s="84"/>
    </row>
    <row r="9" spans="1:15" x14ac:dyDescent="0.25">
      <c r="A9" s="120">
        <v>1</v>
      </c>
      <c r="B9" s="121"/>
      <c r="C9" s="122"/>
      <c r="D9" s="80">
        <v>2</v>
      </c>
      <c r="E9" s="80">
        <v>3</v>
      </c>
      <c r="F9" s="80">
        <v>4</v>
      </c>
      <c r="G9" s="80">
        <v>5</v>
      </c>
      <c r="H9" s="80" t="s">
        <v>104</v>
      </c>
      <c r="I9" s="80" t="s">
        <v>103</v>
      </c>
      <c r="K9" s="54"/>
      <c r="L9" s="54"/>
      <c r="M9" s="54"/>
    </row>
    <row r="10" spans="1:15" ht="20.25" customHeight="1" x14ac:dyDescent="0.25">
      <c r="A10" s="123" t="s">
        <v>3</v>
      </c>
      <c r="B10" s="124"/>
      <c r="C10" s="125"/>
      <c r="D10" s="82">
        <f>SUM(D11)</f>
        <v>7573522.5099999998</v>
      </c>
      <c r="E10" s="82">
        <f>SUM(E11)</f>
        <v>9857950</v>
      </c>
      <c r="F10" s="82">
        <v>9857950</v>
      </c>
      <c r="G10" s="82">
        <f>SUM(G11)</f>
        <v>8751032.9900000002</v>
      </c>
      <c r="H10" s="82">
        <f>SUM(G10/D10)*100</f>
        <v>115.54772536089024</v>
      </c>
      <c r="I10" s="82">
        <f>SUM(G10/F10)*100</f>
        <v>88.771326594271628</v>
      </c>
    </row>
    <row r="11" spans="1:15" ht="15.75" customHeight="1" x14ac:dyDescent="0.25">
      <c r="A11" s="8">
        <v>6</v>
      </c>
      <c r="B11" s="126" t="s">
        <v>17</v>
      </c>
      <c r="C11" s="127"/>
      <c r="D11" s="41">
        <f>SUM(D12+D21+D27+D30+D35+D42)</f>
        <v>7573522.5099999998</v>
      </c>
      <c r="E11" s="41">
        <f>SUM(E12+E21+E27+E30+E35)</f>
        <v>9857950</v>
      </c>
      <c r="F11" s="41">
        <v>9857950</v>
      </c>
      <c r="G11" s="41">
        <f>SUM(G12+G21+G27+G30+G35+G42)</f>
        <v>8751032.9900000002</v>
      </c>
      <c r="H11" s="41">
        <f t="shared" ref="H11:H41" si="0">SUM(G11/D11)*100</f>
        <v>115.54772536089024</v>
      </c>
      <c r="I11" s="41">
        <f t="shared" ref="I11:I35" si="1">SUM(G11/F11)*100</f>
        <v>88.771326594271628</v>
      </c>
    </row>
    <row r="12" spans="1:15" ht="25.5" x14ac:dyDescent="0.25">
      <c r="A12" s="8"/>
      <c r="B12" s="8">
        <v>63</v>
      </c>
      <c r="C12" s="8" t="s">
        <v>18</v>
      </c>
      <c r="D12" s="41">
        <f>SUM(D15+D18)</f>
        <v>195110.58000000002</v>
      </c>
      <c r="E12" s="41">
        <v>1447474</v>
      </c>
      <c r="F12" s="41">
        <v>1447474</v>
      </c>
      <c r="G12" s="41">
        <f>SUM(G13+G15+G18)</f>
        <v>389906.07999999996</v>
      </c>
      <c r="H12" s="41">
        <v>0</v>
      </c>
      <c r="I12" s="41">
        <f t="shared" si="1"/>
        <v>26.937000595520193</v>
      </c>
      <c r="L12" s="54"/>
    </row>
    <row r="13" spans="1:15" ht="25.5" x14ac:dyDescent="0.25">
      <c r="A13" s="8"/>
      <c r="B13" s="8">
        <v>634</v>
      </c>
      <c r="C13" s="8" t="s">
        <v>224</v>
      </c>
      <c r="D13" s="41">
        <v>0</v>
      </c>
      <c r="E13" s="41">
        <v>0</v>
      </c>
      <c r="F13" s="41">
        <v>0</v>
      </c>
      <c r="G13" s="41">
        <f>SUM(G14)</f>
        <v>72106.66</v>
      </c>
      <c r="H13" s="41">
        <v>0</v>
      </c>
      <c r="I13" s="41">
        <v>0</v>
      </c>
      <c r="L13" s="54"/>
      <c r="M13" s="54"/>
      <c r="N13" s="54"/>
      <c r="O13" s="54"/>
    </row>
    <row r="14" spans="1:15" ht="25.5" x14ac:dyDescent="0.25">
      <c r="A14" s="8"/>
      <c r="B14" s="12">
        <v>6341</v>
      </c>
      <c r="C14" s="12" t="s">
        <v>223</v>
      </c>
      <c r="D14" s="36">
        <v>0</v>
      </c>
      <c r="E14" s="36">
        <v>0</v>
      </c>
      <c r="F14" s="36">
        <v>0</v>
      </c>
      <c r="G14" s="36">
        <v>72106.66</v>
      </c>
      <c r="H14" s="36">
        <v>0</v>
      </c>
      <c r="I14" s="36">
        <v>0</v>
      </c>
      <c r="L14" s="54"/>
      <c r="M14" s="54"/>
      <c r="N14" s="54"/>
      <c r="O14" s="54"/>
    </row>
    <row r="15" spans="1:15" ht="25.5" x14ac:dyDescent="0.25">
      <c r="A15" s="8"/>
      <c r="B15" s="8">
        <v>636</v>
      </c>
      <c r="C15" s="8" t="s">
        <v>203</v>
      </c>
      <c r="D15" s="41">
        <f>SUM(D16)</f>
        <v>9792.91</v>
      </c>
      <c r="E15" s="41">
        <v>0</v>
      </c>
      <c r="F15" s="41">
        <v>0</v>
      </c>
      <c r="G15" s="41">
        <f>SUM(G16:G17)</f>
        <v>9438.75</v>
      </c>
      <c r="H15" s="41">
        <v>0</v>
      </c>
      <c r="I15" s="41">
        <v>0</v>
      </c>
      <c r="L15" s="54"/>
      <c r="M15" s="54"/>
      <c r="N15" s="54"/>
      <c r="O15" s="54"/>
    </row>
    <row r="16" spans="1:15" ht="25.5" x14ac:dyDescent="0.25">
      <c r="A16" s="8"/>
      <c r="B16" s="12">
        <v>6361</v>
      </c>
      <c r="C16" s="12" t="s">
        <v>204</v>
      </c>
      <c r="D16" s="36">
        <v>9792.91</v>
      </c>
      <c r="E16" s="36">
        <v>0</v>
      </c>
      <c r="F16" s="36">
        <v>0</v>
      </c>
      <c r="G16" s="36">
        <v>5400</v>
      </c>
      <c r="H16" s="36">
        <v>0</v>
      </c>
      <c r="I16" s="36">
        <v>0</v>
      </c>
      <c r="L16" s="54"/>
      <c r="M16" s="54"/>
      <c r="N16" s="54"/>
      <c r="O16" s="54"/>
    </row>
    <row r="17" spans="1:15" ht="38.25" x14ac:dyDescent="0.25">
      <c r="A17" s="8"/>
      <c r="B17" s="12">
        <v>6362</v>
      </c>
      <c r="C17" s="12" t="s">
        <v>222</v>
      </c>
      <c r="D17" s="36">
        <v>0</v>
      </c>
      <c r="E17" s="36">
        <v>0</v>
      </c>
      <c r="F17" s="36">
        <v>0</v>
      </c>
      <c r="G17" s="36">
        <v>4038.75</v>
      </c>
      <c r="H17" s="36">
        <v>0</v>
      </c>
      <c r="I17" s="36">
        <v>0</v>
      </c>
      <c r="L17" s="54"/>
      <c r="M17" s="54"/>
      <c r="N17" s="54"/>
      <c r="O17" s="54"/>
    </row>
    <row r="18" spans="1:15" ht="25.5" x14ac:dyDescent="0.25">
      <c r="A18" s="8"/>
      <c r="B18" s="8">
        <v>638</v>
      </c>
      <c r="C18" s="8" t="s">
        <v>105</v>
      </c>
      <c r="D18" s="41">
        <f>SUM(D19)</f>
        <v>185317.67</v>
      </c>
      <c r="E18" s="41">
        <f>SUM(E19:E20)</f>
        <v>0</v>
      </c>
      <c r="F18" s="41">
        <v>0</v>
      </c>
      <c r="G18" s="41">
        <f>SUM(G19:G20)</f>
        <v>308360.67</v>
      </c>
      <c r="H18" s="41">
        <v>0</v>
      </c>
      <c r="I18" s="41">
        <v>0</v>
      </c>
    </row>
    <row r="19" spans="1:15" ht="25.5" x14ac:dyDescent="0.25">
      <c r="A19" s="8"/>
      <c r="B19" s="12">
        <v>6381</v>
      </c>
      <c r="C19" s="12" t="s">
        <v>106</v>
      </c>
      <c r="D19" s="36">
        <v>185317.67</v>
      </c>
      <c r="E19" s="36">
        <v>0</v>
      </c>
      <c r="F19" s="36">
        <v>0</v>
      </c>
      <c r="G19" s="36">
        <v>36821.19</v>
      </c>
      <c r="H19" s="36">
        <v>0</v>
      </c>
      <c r="I19" s="36">
        <v>0</v>
      </c>
    </row>
    <row r="20" spans="1:15" ht="25.5" x14ac:dyDescent="0.25">
      <c r="A20" s="8"/>
      <c r="B20" s="12">
        <v>6382</v>
      </c>
      <c r="C20" s="12" t="s">
        <v>180</v>
      </c>
      <c r="D20" s="36">
        <v>0</v>
      </c>
      <c r="E20" s="36">
        <v>0</v>
      </c>
      <c r="F20" s="36">
        <v>0</v>
      </c>
      <c r="G20" s="36">
        <v>271539.48</v>
      </c>
      <c r="H20" s="36">
        <v>0</v>
      </c>
      <c r="I20" s="36">
        <v>0</v>
      </c>
    </row>
    <row r="21" spans="1:15" x14ac:dyDescent="0.25">
      <c r="A21" s="9"/>
      <c r="B21" s="8">
        <v>64</v>
      </c>
      <c r="C21" s="8" t="s">
        <v>19</v>
      </c>
      <c r="D21" s="41">
        <f>SUM(D22)</f>
        <v>2716.78</v>
      </c>
      <c r="E21" s="41">
        <v>200</v>
      </c>
      <c r="F21" s="41">
        <v>200</v>
      </c>
      <c r="G21" s="41">
        <f>SUM(G22)</f>
        <v>1083.49</v>
      </c>
      <c r="H21" s="41">
        <f t="shared" si="0"/>
        <v>39.881403720580977</v>
      </c>
      <c r="I21" s="41">
        <f t="shared" si="1"/>
        <v>541.745</v>
      </c>
    </row>
    <row r="22" spans="1:15" x14ac:dyDescent="0.25">
      <c r="A22" s="9"/>
      <c r="B22" s="8">
        <v>641</v>
      </c>
      <c r="C22" s="8" t="s">
        <v>107</v>
      </c>
      <c r="D22" s="41">
        <f>SUM(D23:D26)</f>
        <v>2716.78</v>
      </c>
      <c r="E22" s="41">
        <v>0</v>
      </c>
      <c r="F22" s="41">
        <v>0</v>
      </c>
      <c r="G22" s="41">
        <f>SUM(G23:G26)</f>
        <v>1083.49</v>
      </c>
      <c r="H22" s="41">
        <f t="shared" si="0"/>
        <v>39.881403720580977</v>
      </c>
      <c r="I22" s="41">
        <v>0</v>
      </c>
    </row>
    <row r="23" spans="1:15" x14ac:dyDescent="0.25">
      <c r="A23" s="9"/>
      <c r="B23" s="12">
        <v>6413</v>
      </c>
      <c r="C23" s="12" t="s">
        <v>108</v>
      </c>
      <c r="D23" s="36">
        <v>1.89</v>
      </c>
      <c r="E23" s="36">
        <v>0</v>
      </c>
      <c r="F23" s="36">
        <v>0</v>
      </c>
      <c r="G23" s="36">
        <v>2.64</v>
      </c>
      <c r="H23" s="36">
        <v>0</v>
      </c>
      <c r="I23" s="36">
        <v>0</v>
      </c>
    </row>
    <row r="24" spans="1:15" x14ac:dyDescent="0.25">
      <c r="A24" s="9"/>
      <c r="B24" s="12">
        <v>6414</v>
      </c>
      <c r="C24" s="12" t="s">
        <v>109</v>
      </c>
      <c r="D24" s="36">
        <v>38.49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</row>
    <row r="25" spans="1:15" ht="25.5" x14ac:dyDescent="0.25">
      <c r="A25" s="9"/>
      <c r="B25" s="12">
        <v>6415</v>
      </c>
      <c r="C25" s="12" t="s">
        <v>176</v>
      </c>
      <c r="D25" s="36">
        <v>0</v>
      </c>
      <c r="E25" s="36">
        <v>0</v>
      </c>
      <c r="F25" s="36">
        <v>0</v>
      </c>
      <c r="G25" s="36">
        <v>15.65</v>
      </c>
      <c r="H25" s="36">
        <v>0</v>
      </c>
      <c r="I25" s="36">
        <v>0</v>
      </c>
    </row>
    <row r="26" spans="1:15" x14ac:dyDescent="0.25">
      <c r="A26" s="9"/>
      <c r="B26" s="12">
        <v>6416</v>
      </c>
      <c r="C26" s="12" t="s">
        <v>110</v>
      </c>
      <c r="D26" s="36">
        <v>2676.4</v>
      </c>
      <c r="E26" s="36">
        <v>0</v>
      </c>
      <c r="F26" s="36">
        <v>0</v>
      </c>
      <c r="G26" s="36">
        <v>1065.2</v>
      </c>
      <c r="H26" s="36">
        <v>0</v>
      </c>
      <c r="I26" s="36">
        <v>0</v>
      </c>
    </row>
    <row r="27" spans="1:15" ht="38.25" x14ac:dyDescent="0.25">
      <c r="A27" s="9"/>
      <c r="B27" s="8">
        <v>65</v>
      </c>
      <c r="C27" s="8" t="s">
        <v>20</v>
      </c>
      <c r="D27" s="41">
        <f t="shared" ref="D27:E28" si="2">SUM(D28)</f>
        <v>1036322.45</v>
      </c>
      <c r="E27" s="41">
        <v>1228000</v>
      </c>
      <c r="F27" s="41">
        <v>1228000</v>
      </c>
      <c r="G27" s="41">
        <f>SUM(G28)</f>
        <v>1051154.1499999999</v>
      </c>
      <c r="H27" s="41">
        <f t="shared" si="0"/>
        <v>101.43118582445068</v>
      </c>
      <c r="I27" s="41">
        <f t="shared" si="1"/>
        <v>85.598872149837121</v>
      </c>
    </row>
    <row r="28" spans="1:15" x14ac:dyDescent="0.25">
      <c r="A28" s="9"/>
      <c r="B28" s="8">
        <v>652</v>
      </c>
      <c r="C28" s="8" t="s">
        <v>111</v>
      </c>
      <c r="D28" s="41">
        <f t="shared" si="2"/>
        <v>1036322.45</v>
      </c>
      <c r="E28" s="41">
        <f t="shared" si="2"/>
        <v>0</v>
      </c>
      <c r="F28" s="41">
        <v>0</v>
      </c>
      <c r="G28" s="41">
        <f>SUM(G29)</f>
        <v>1051154.1499999999</v>
      </c>
      <c r="H28" s="41">
        <f t="shared" si="0"/>
        <v>101.43118582445068</v>
      </c>
      <c r="I28" s="41">
        <v>0</v>
      </c>
    </row>
    <row r="29" spans="1:15" x14ac:dyDescent="0.25">
      <c r="A29" s="9"/>
      <c r="B29" s="12">
        <v>6526</v>
      </c>
      <c r="C29" s="12" t="s">
        <v>112</v>
      </c>
      <c r="D29" s="36">
        <v>1036322.45</v>
      </c>
      <c r="E29" s="36">
        <v>0</v>
      </c>
      <c r="F29" s="36">
        <v>0</v>
      </c>
      <c r="G29" s="36">
        <v>1051154.1499999999</v>
      </c>
      <c r="H29" s="36">
        <f t="shared" si="0"/>
        <v>101.43118582445068</v>
      </c>
      <c r="I29" s="36">
        <v>0</v>
      </c>
    </row>
    <row r="30" spans="1:15" ht="25.5" x14ac:dyDescent="0.25">
      <c r="A30" s="9"/>
      <c r="B30" s="8">
        <v>66</v>
      </c>
      <c r="C30" s="8" t="s">
        <v>21</v>
      </c>
      <c r="D30" s="41">
        <f>SUM(D31+D33)</f>
        <v>1966942.66</v>
      </c>
      <c r="E30" s="41">
        <v>2241050</v>
      </c>
      <c r="F30" s="41">
        <v>2241050</v>
      </c>
      <c r="G30" s="41">
        <f>SUM(G31+G33)</f>
        <v>2033838.16</v>
      </c>
      <c r="H30" s="41">
        <f t="shared" si="0"/>
        <v>103.40098882191107</v>
      </c>
      <c r="I30" s="41">
        <f t="shared" si="1"/>
        <v>90.753805582204777</v>
      </c>
    </row>
    <row r="31" spans="1:15" ht="25.5" x14ac:dyDescent="0.25">
      <c r="A31" s="9"/>
      <c r="B31" s="8">
        <v>661</v>
      </c>
      <c r="C31" s="8" t="s">
        <v>113</v>
      </c>
      <c r="D31" s="41">
        <f>SUM(D32)</f>
        <v>1965392.66</v>
      </c>
      <c r="E31" s="41">
        <v>0</v>
      </c>
      <c r="F31" s="41">
        <v>0</v>
      </c>
      <c r="G31" s="41">
        <f>SUM(G32)</f>
        <v>2033838.16</v>
      </c>
      <c r="H31" s="41">
        <f t="shared" si="0"/>
        <v>103.48253564760948</v>
      </c>
      <c r="I31" s="41">
        <v>0</v>
      </c>
    </row>
    <row r="32" spans="1:15" x14ac:dyDescent="0.25">
      <c r="A32" s="9"/>
      <c r="B32" s="12">
        <v>6615</v>
      </c>
      <c r="C32" s="12" t="s">
        <v>114</v>
      </c>
      <c r="D32" s="36">
        <v>1965392.66</v>
      </c>
      <c r="E32" s="36">
        <v>0</v>
      </c>
      <c r="F32" s="36">
        <v>0</v>
      </c>
      <c r="G32" s="36">
        <v>2033838.16</v>
      </c>
      <c r="H32" s="36">
        <f t="shared" si="0"/>
        <v>103.48253564760948</v>
      </c>
      <c r="I32" s="36">
        <v>0</v>
      </c>
    </row>
    <row r="33" spans="1:9" ht="25.5" x14ac:dyDescent="0.25">
      <c r="A33" s="9"/>
      <c r="B33" s="8">
        <v>663</v>
      </c>
      <c r="C33" s="8" t="s">
        <v>115</v>
      </c>
      <c r="D33" s="41">
        <f>SUM(D34)</f>
        <v>1550</v>
      </c>
      <c r="E33" s="41">
        <f>SUM(E34)</f>
        <v>0</v>
      </c>
      <c r="F33" s="41">
        <v>0</v>
      </c>
      <c r="G33" s="41">
        <f>SUM(G34)</f>
        <v>0</v>
      </c>
      <c r="H33" s="41">
        <f t="shared" si="0"/>
        <v>0</v>
      </c>
      <c r="I33" s="41">
        <v>0</v>
      </c>
    </row>
    <row r="34" spans="1:9" x14ac:dyDescent="0.25">
      <c r="A34" s="9"/>
      <c r="B34" s="12">
        <v>6631</v>
      </c>
      <c r="C34" s="12" t="s">
        <v>116</v>
      </c>
      <c r="D34" s="36">
        <v>1550</v>
      </c>
      <c r="E34" s="36">
        <v>0</v>
      </c>
      <c r="F34" s="36">
        <v>0</v>
      </c>
      <c r="G34" s="36">
        <v>0</v>
      </c>
      <c r="H34" s="36">
        <f t="shared" si="0"/>
        <v>0</v>
      </c>
      <c r="I34" s="36">
        <v>0</v>
      </c>
    </row>
    <row r="35" spans="1:9" ht="25.5" x14ac:dyDescent="0.25">
      <c r="A35" s="9"/>
      <c r="B35" s="55">
        <v>67</v>
      </c>
      <c r="C35" s="8" t="s">
        <v>22</v>
      </c>
      <c r="D35" s="41">
        <f>SUM(D36+D40)</f>
        <v>4334741.45</v>
      </c>
      <c r="E35" s="41">
        <v>4941226</v>
      </c>
      <c r="F35" s="41">
        <v>4941226</v>
      </c>
      <c r="G35" s="41">
        <f>SUM(G36+G40)</f>
        <v>5251635.0599999996</v>
      </c>
      <c r="H35" s="41">
        <f t="shared" si="0"/>
        <v>121.15220989708624</v>
      </c>
      <c r="I35" s="41">
        <f t="shared" si="1"/>
        <v>106.2820251492241</v>
      </c>
    </row>
    <row r="36" spans="1:9" ht="38.25" x14ac:dyDescent="0.25">
      <c r="A36" s="9"/>
      <c r="B36" s="55">
        <v>671</v>
      </c>
      <c r="C36" s="8" t="s">
        <v>117</v>
      </c>
      <c r="D36" s="41">
        <f>SUM(D37:D39)</f>
        <v>625840.34000000008</v>
      </c>
      <c r="E36" s="41">
        <v>0</v>
      </c>
      <c r="F36" s="41">
        <v>0</v>
      </c>
      <c r="G36" s="41">
        <f>SUM(G37:G39)</f>
        <v>701533.34000000008</v>
      </c>
      <c r="H36" s="41">
        <f t="shared" si="0"/>
        <v>112.09461825359483</v>
      </c>
      <c r="I36" s="41">
        <v>0</v>
      </c>
    </row>
    <row r="37" spans="1:9" ht="25.5" x14ac:dyDescent="0.25">
      <c r="A37" s="9"/>
      <c r="B37" s="9">
        <v>6711</v>
      </c>
      <c r="C37" s="12" t="s">
        <v>118</v>
      </c>
      <c r="D37" s="36">
        <v>172671.64</v>
      </c>
      <c r="E37" s="36">
        <v>0</v>
      </c>
      <c r="F37" s="36">
        <v>0</v>
      </c>
      <c r="G37" s="36">
        <v>163260.88</v>
      </c>
      <c r="H37" s="36">
        <f t="shared" si="0"/>
        <v>94.549909875182735</v>
      </c>
      <c r="I37" s="36">
        <v>0</v>
      </c>
    </row>
    <row r="38" spans="1:9" ht="38.25" x14ac:dyDescent="0.25">
      <c r="A38" s="9"/>
      <c r="B38" s="9">
        <v>6712</v>
      </c>
      <c r="C38" s="12" t="s">
        <v>119</v>
      </c>
      <c r="D38" s="36">
        <v>187723.7</v>
      </c>
      <c r="E38" s="36">
        <v>0</v>
      </c>
      <c r="F38" s="36">
        <v>0</v>
      </c>
      <c r="G38" s="36">
        <v>272827.46000000002</v>
      </c>
      <c r="H38" s="36">
        <f t="shared" si="0"/>
        <v>145.33458481800648</v>
      </c>
      <c r="I38" s="36">
        <v>0</v>
      </c>
    </row>
    <row r="39" spans="1:9" ht="38.25" x14ac:dyDescent="0.25">
      <c r="A39" s="9"/>
      <c r="B39" s="9">
        <v>6714</v>
      </c>
      <c r="C39" s="12" t="s">
        <v>177</v>
      </c>
      <c r="D39" s="36">
        <v>265445</v>
      </c>
      <c r="E39" s="36">
        <v>0</v>
      </c>
      <c r="F39" s="36">
        <v>0</v>
      </c>
      <c r="G39" s="36">
        <v>265445</v>
      </c>
      <c r="H39" s="36">
        <f t="shared" si="0"/>
        <v>100</v>
      </c>
      <c r="I39" s="36">
        <v>0</v>
      </c>
    </row>
    <row r="40" spans="1:9" ht="25.5" x14ac:dyDescent="0.25">
      <c r="A40" s="9"/>
      <c r="B40" s="55">
        <v>673</v>
      </c>
      <c r="C40" s="8" t="s">
        <v>120</v>
      </c>
      <c r="D40" s="41">
        <f>SUM(D41)</f>
        <v>3708901.11</v>
      </c>
      <c r="E40" s="41">
        <f>SUM(E41)</f>
        <v>0</v>
      </c>
      <c r="F40" s="41">
        <v>0</v>
      </c>
      <c r="G40" s="41">
        <f>SUM(G41)</f>
        <v>4550101.72</v>
      </c>
      <c r="H40" s="41">
        <f t="shared" si="0"/>
        <v>122.68058880653197</v>
      </c>
      <c r="I40" s="41">
        <v>0</v>
      </c>
    </row>
    <row r="41" spans="1:9" ht="25.5" x14ac:dyDescent="0.25">
      <c r="A41" s="9"/>
      <c r="B41" s="9">
        <v>6731</v>
      </c>
      <c r="C41" s="12" t="s">
        <v>120</v>
      </c>
      <c r="D41" s="36">
        <v>3708901.11</v>
      </c>
      <c r="E41" s="36">
        <v>0</v>
      </c>
      <c r="F41" s="36">
        <v>0</v>
      </c>
      <c r="G41" s="36">
        <v>4550101.72</v>
      </c>
      <c r="H41" s="36">
        <f t="shared" si="0"/>
        <v>122.68058880653197</v>
      </c>
      <c r="I41" s="36">
        <v>0</v>
      </c>
    </row>
    <row r="42" spans="1:9" x14ac:dyDescent="0.25">
      <c r="A42" s="9"/>
      <c r="B42" s="55">
        <v>68</v>
      </c>
      <c r="C42" s="8" t="s">
        <v>174</v>
      </c>
      <c r="D42" s="41">
        <f>SUM(D43)</f>
        <v>37688.589999999997</v>
      </c>
      <c r="E42" s="41">
        <v>0</v>
      </c>
      <c r="F42" s="41">
        <v>0</v>
      </c>
      <c r="G42" s="41">
        <f>SUM(G43)</f>
        <v>23416.05</v>
      </c>
      <c r="H42" s="41">
        <v>0</v>
      </c>
      <c r="I42" s="41">
        <v>0</v>
      </c>
    </row>
    <row r="43" spans="1:9" x14ac:dyDescent="0.25">
      <c r="A43" s="9"/>
      <c r="B43" s="55">
        <v>683</v>
      </c>
      <c r="C43" s="8" t="s">
        <v>175</v>
      </c>
      <c r="D43" s="41">
        <f>SUM(D44)</f>
        <v>37688.589999999997</v>
      </c>
      <c r="E43" s="41">
        <v>0</v>
      </c>
      <c r="F43" s="41">
        <v>0</v>
      </c>
      <c r="G43" s="41">
        <f>SUM(G44)</f>
        <v>23416.05</v>
      </c>
      <c r="H43" s="41">
        <v>0</v>
      </c>
      <c r="I43" s="41">
        <v>0</v>
      </c>
    </row>
    <row r="44" spans="1:9" x14ac:dyDescent="0.25">
      <c r="A44" s="9"/>
      <c r="B44" s="9">
        <v>6831</v>
      </c>
      <c r="C44" s="12" t="s">
        <v>175</v>
      </c>
      <c r="D44" s="36">
        <v>37688.589999999997</v>
      </c>
      <c r="E44" s="36">
        <v>0</v>
      </c>
      <c r="F44" s="36">
        <v>0</v>
      </c>
      <c r="G44" s="36">
        <v>23416.05</v>
      </c>
      <c r="H44" s="36">
        <v>0</v>
      </c>
      <c r="I44" s="36">
        <v>0</v>
      </c>
    </row>
    <row r="46" spans="1:9" ht="18" x14ac:dyDescent="0.25">
      <c r="A46" s="4"/>
      <c r="B46" s="4"/>
      <c r="C46" s="4"/>
      <c r="D46" s="4"/>
      <c r="E46" s="5"/>
      <c r="F46" s="5"/>
    </row>
    <row r="47" spans="1:9" ht="29.25" customHeight="1" x14ac:dyDescent="0.25">
      <c r="A47" s="117" t="s">
        <v>31</v>
      </c>
      <c r="B47" s="118"/>
      <c r="C47" s="119"/>
      <c r="D47" s="67" t="s">
        <v>201</v>
      </c>
      <c r="E47" s="67" t="s">
        <v>178</v>
      </c>
      <c r="F47" s="67" t="s">
        <v>179</v>
      </c>
      <c r="G47" s="67" t="s">
        <v>202</v>
      </c>
      <c r="H47" s="67" t="s">
        <v>101</v>
      </c>
      <c r="I47" s="67" t="s">
        <v>101</v>
      </c>
    </row>
    <row r="48" spans="1:9" x14ac:dyDescent="0.25">
      <c r="A48" s="120">
        <v>1</v>
      </c>
      <c r="B48" s="121"/>
      <c r="C48" s="122"/>
      <c r="D48" s="80">
        <v>2</v>
      </c>
      <c r="E48" s="80">
        <v>3</v>
      </c>
      <c r="F48" s="80">
        <v>4</v>
      </c>
      <c r="G48" s="80">
        <v>5</v>
      </c>
      <c r="H48" s="80" t="s">
        <v>104</v>
      </c>
      <c r="I48" s="80" t="s">
        <v>103</v>
      </c>
    </row>
    <row r="49" spans="1:9" ht="21" customHeight="1" x14ac:dyDescent="0.25">
      <c r="A49" s="123" t="s">
        <v>6</v>
      </c>
      <c r="B49" s="124"/>
      <c r="C49" s="125"/>
      <c r="D49" s="82">
        <f>SUM(D50+D107)</f>
        <v>7278118.6200000001</v>
      </c>
      <c r="E49" s="82">
        <f>SUM(E50+E107)</f>
        <v>9140110</v>
      </c>
      <c r="F49" s="82">
        <f>SUM(F50+F107)</f>
        <v>9140110</v>
      </c>
      <c r="G49" s="82">
        <f>SUM(G50+G107)</f>
        <v>8480587.1799999997</v>
      </c>
      <c r="H49" s="82">
        <f>SUM(G49/D49)*100</f>
        <v>116.52169499815048</v>
      </c>
      <c r="I49" s="82">
        <f>SUM(G49/F49)*100</f>
        <v>92.784301064210382</v>
      </c>
    </row>
    <row r="50" spans="1:9" ht="15.75" customHeight="1" x14ac:dyDescent="0.25">
      <c r="A50" s="8">
        <v>3</v>
      </c>
      <c r="B50" s="8"/>
      <c r="C50" s="8" t="s">
        <v>23</v>
      </c>
      <c r="D50" s="41">
        <f>SUM(D51+D61+D95+D103)</f>
        <v>6970835</v>
      </c>
      <c r="E50" s="41">
        <f>SUM(E51+E61+E95+E103)</f>
        <v>7394353</v>
      </c>
      <c r="F50" s="41">
        <f>SUM(F51+F61+F95+F103)</f>
        <v>7394353</v>
      </c>
      <c r="G50" s="41">
        <f>SUM(G51+G61+G95+G103)</f>
        <v>7626546.7599999998</v>
      </c>
      <c r="H50" s="41">
        <f t="shared" ref="H50:H122" si="3">SUM(G50/D50)*100</f>
        <v>109.40650237740527</v>
      </c>
      <c r="I50" s="41">
        <f t="shared" ref="I50:I120" si="4">SUM(G50/F50)*100</f>
        <v>103.14014978727685</v>
      </c>
    </row>
    <row r="51" spans="1:9" ht="15.75" customHeight="1" x14ac:dyDescent="0.25">
      <c r="A51" s="8"/>
      <c r="B51" s="8">
        <v>31</v>
      </c>
      <c r="C51" s="8" t="s">
        <v>24</v>
      </c>
      <c r="D51" s="41">
        <f>SUM(D52+D55+D57)</f>
        <v>4667270.8599999994</v>
      </c>
      <c r="E51" s="41">
        <v>4845150</v>
      </c>
      <c r="F51" s="41">
        <v>4845150</v>
      </c>
      <c r="G51" s="41">
        <f>SUM(G52+G55+G57)</f>
        <v>5253798.3099999996</v>
      </c>
      <c r="H51" s="41">
        <f t="shared" si="3"/>
        <v>112.56681833117352</v>
      </c>
      <c r="I51" s="41">
        <f t="shared" si="4"/>
        <v>108.43417252303848</v>
      </c>
    </row>
    <row r="52" spans="1:9" ht="15.75" customHeight="1" x14ac:dyDescent="0.25">
      <c r="A52" s="8"/>
      <c r="B52" s="8">
        <v>311</v>
      </c>
      <c r="C52" s="8" t="s">
        <v>121</v>
      </c>
      <c r="D52" s="41">
        <f>SUM(D53:D54)</f>
        <v>3192152.57</v>
      </c>
      <c r="E52" s="41">
        <f>SUM(E53:E54)</f>
        <v>0</v>
      </c>
      <c r="F52" s="41">
        <f>SUM(F53:F54)</f>
        <v>0</v>
      </c>
      <c r="G52" s="41">
        <f>SUM(G53:G54)</f>
        <v>3561621.2199999997</v>
      </c>
      <c r="H52" s="41">
        <f t="shared" si="3"/>
        <v>111.57427917049716</v>
      </c>
      <c r="I52" s="41">
        <v>0</v>
      </c>
    </row>
    <row r="53" spans="1:9" ht="15.75" customHeight="1" x14ac:dyDescent="0.25">
      <c r="A53" s="8"/>
      <c r="B53" s="12">
        <v>3111</v>
      </c>
      <c r="C53" s="12" t="s">
        <v>122</v>
      </c>
      <c r="D53" s="36">
        <v>3014871.34</v>
      </c>
      <c r="E53" s="36">
        <v>0</v>
      </c>
      <c r="F53" s="36">
        <v>0</v>
      </c>
      <c r="G53" s="36">
        <v>3360571.48</v>
      </c>
      <c r="H53" s="36">
        <f t="shared" si="3"/>
        <v>111.46649727347902</v>
      </c>
      <c r="I53" s="36">
        <v>0</v>
      </c>
    </row>
    <row r="54" spans="1:9" ht="15.75" customHeight="1" x14ac:dyDescent="0.25">
      <c r="A54" s="8"/>
      <c r="B54" s="12">
        <v>3113</v>
      </c>
      <c r="C54" s="12" t="s">
        <v>123</v>
      </c>
      <c r="D54" s="36">
        <v>177281.23</v>
      </c>
      <c r="E54" s="36">
        <v>0</v>
      </c>
      <c r="F54" s="36">
        <v>0</v>
      </c>
      <c r="G54" s="36">
        <v>201049.74</v>
      </c>
      <c r="H54" s="36">
        <f t="shared" si="3"/>
        <v>113.40723436993301</v>
      </c>
      <c r="I54" s="36">
        <v>0</v>
      </c>
    </row>
    <row r="55" spans="1:9" ht="15.75" customHeight="1" x14ac:dyDescent="0.25">
      <c r="A55" s="8"/>
      <c r="B55" s="8">
        <v>312</v>
      </c>
      <c r="C55" s="8" t="s">
        <v>125</v>
      </c>
      <c r="D55" s="41">
        <f>SUM(D56)</f>
        <v>156202.48000000001</v>
      </c>
      <c r="E55" s="41">
        <f>SUM(E56)</f>
        <v>0</v>
      </c>
      <c r="F55" s="41">
        <f>SUM(F56)</f>
        <v>0</v>
      </c>
      <c r="G55" s="41">
        <f>SUM(G56)</f>
        <v>165886.48000000001</v>
      </c>
      <c r="H55" s="41">
        <f t="shared" si="3"/>
        <v>106.19964548578228</v>
      </c>
      <c r="I55" s="41">
        <v>0</v>
      </c>
    </row>
    <row r="56" spans="1:9" ht="15.75" customHeight="1" x14ac:dyDescent="0.25">
      <c r="A56" s="8"/>
      <c r="B56" s="12">
        <v>3121</v>
      </c>
      <c r="C56" s="12" t="s">
        <v>125</v>
      </c>
      <c r="D56" s="36">
        <v>156202.48000000001</v>
      </c>
      <c r="E56" s="36">
        <v>0</v>
      </c>
      <c r="F56" s="36">
        <v>0</v>
      </c>
      <c r="G56" s="36">
        <v>165886.48000000001</v>
      </c>
      <c r="H56" s="36">
        <f t="shared" si="3"/>
        <v>106.19964548578228</v>
      </c>
      <c r="I56" s="36">
        <v>0</v>
      </c>
    </row>
    <row r="57" spans="1:9" ht="15.75" customHeight="1" x14ac:dyDescent="0.25">
      <c r="A57" s="8"/>
      <c r="B57" s="8">
        <v>313</v>
      </c>
      <c r="C57" s="8" t="s">
        <v>124</v>
      </c>
      <c r="D57" s="41">
        <f>SUM(D58:D60)</f>
        <v>1318915.81</v>
      </c>
      <c r="E57" s="41">
        <f>SUM(E58:E59)</f>
        <v>0</v>
      </c>
      <c r="F57" s="41">
        <f>SUM(F58:F59)</f>
        <v>0</v>
      </c>
      <c r="G57" s="41">
        <f>SUM(G58:G59)</f>
        <v>1526290.6099999999</v>
      </c>
      <c r="H57" s="41">
        <f t="shared" si="3"/>
        <v>115.72312640637765</v>
      </c>
      <c r="I57" s="41">
        <v>0</v>
      </c>
    </row>
    <row r="58" spans="1:9" x14ac:dyDescent="0.25">
      <c r="A58" s="8"/>
      <c r="B58" s="12">
        <v>3131</v>
      </c>
      <c r="C58" s="12" t="s">
        <v>126</v>
      </c>
      <c r="D58" s="36">
        <v>758672.71</v>
      </c>
      <c r="E58" s="36">
        <v>0</v>
      </c>
      <c r="F58" s="36">
        <v>0</v>
      </c>
      <c r="G58" s="36">
        <v>869826.02</v>
      </c>
      <c r="H58" s="36">
        <f t="shared" si="3"/>
        <v>114.65102257335711</v>
      </c>
      <c r="I58" s="36">
        <v>0</v>
      </c>
    </row>
    <row r="59" spans="1:9" ht="25.5" x14ac:dyDescent="0.25">
      <c r="A59" s="8"/>
      <c r="B59" s="12">
        <v>3132</v>
      </c>
      <c r="C59" s="12" t="s">
        <v>127</v>
      </c>
      <c r="D59" s="36">
        <v>560187.99</v>
      </c>
      <c r="E59" s="36">
        <v>0</v>
      </c>
      <c r="F59" s="36">
        <v>0</v>
      </c>
      <c r="G59" s="36">
        <v>656464.59</v>
      </c>
      <c r="H59" s="36">
        <f t="shared" si="3"/>
        <v>117.18648055985635</v>
      </c>
      <c r="I59" s="36">
        <v>0</v>
      </c>
    </row>
    <row r="60" spans="1:9" ht="25.5" x14ac:dyDescent="0.25">
      <c r="A60" s="8"/>
      <c r="B60" s="12">
        <v>3133</v>
      </c>
      <c r="C60" s="12" t="s">
        <v>206</v>
      </c>
      <c r="D60" s="36">
        <v>55.11</v>
      </c>
      <c r="E60" s="36"/>
      <c r="F60" s="36"/>
      <c r="G60" s="36">
        <v>0</v>
      </c>
      <c r="H60" s="36">
        <f t="shared" si="3"/>
        <v>0</v>
      </c>
      <c r="I60" s="36">
        <v>0</v>
      </c>
    </row>
    <row r="61" spans="1:9" x14ac:dyDescent="0.25">
      <c r="A61" s="9"/>
      <c r="B61" s="55">
        <v>32</v>
      </c>
      <c r="C61" s="55" t="s">
        <v>25</v>
      </c>
      <c r="D61" s="41">
        <f t="shared" ref="D61" si="5">SUM(D62+D66+D73+D83+D85+D87)</f>
        <v>2221098.7400000002</v>
      </c>
      <c r="E61" s="41">
        <v>2479367</v>
      </c>
      <c r="F61" s="41">
        <v>2479367</v>
      </c>
      <c r="G61" s="41">
        <f>SUM(G62+G66+G73+G83+G85+G87)</f>
        <v>2294739.38</v>
      </c>
      <c r="H61" s="41">
        <f t="shared" si="3"/>
        <v>103.31550500992132</v>
      </c>
      <c r="I61" s="41">
        <f t="shared" si="4"/>
        <v>92.553437228131202</v>
      </c>
    </row>
    <row r="62" spans="1:9" x14ac:dyDescent="0.25">
      <c r="A62" s="9"/>
      <c r="B62" s="55">
        <v>321</v>
      </c>
      <c r="C62" s="55" t="s">
        <v>169</v>
      </c>
      <c r="D62" s="41">
        <f>SUM(D63:D65)</f>
        <v>159535.07</v>
      </c>
      <c r="E62" s="41">
        <f>SUM(E63:E65)</f>
        <v>0</v>
      </c>
      <c r="F62" s="41">
        <f>SUM(F63:F65)</f>
        <v>0</v>
      </c>
      <c r="G62" s="41">
        <f>SUM(G63:G65)</f>
        <v>178379.47999999998</v>
      </c>
      <c r="H62" s="41">
        <f t="shared" si="3"/>
        <v>111.8120799395393</v>
      </c>
      <c r="I62" s="41">
        <v>0</v>
      </c>
    </row>
    <row r="63" spans="1:9" x14ac:dyDescent="0.25">
      <c r="A63" s="9"/>
      <c r="B63" s="9">
        <v>3211</v>
      </c>
      <c r="C63" s="9" t="s">
        <v>128</v>
      </c>
      <c r="D63" s="36">
        <v>17598.34</v>
      </c>
      <c r="E63" s="36">
        <v>0</v>
      </c>
      <c r="F63" s="36">
        <v>0</v>
      </c>
      <c r="G63" s="36">
        <v>17853.66</v>
      </c>
      <c r="H63" s="36">
        <f t="shared" si="3"/>
        <v>101.45081865675967</v>
      </c>
      <c r="I63" s="36">
        <v>0</v>
      </c>
    </row>
    <row r="64" spans="1:9" ht="25.5" x14ac:dyDescent="0.25">
      <c r="A64" s="9"/>
      <c r="B64" s="9">
        <v>3212</v>
      </c>
      <c r="C64" s="56" t="s">
        <v>129</v>
      </c>
      <c r="D64" s="36">
        <v>134082.17000000001</v>
      </c>
      <c r="E64" s="36">
        <v>0</v>
      </c>
      <c r="F64" s="36">
        <v>0</v>
      </c>
      <c r="G64" s="36">
        <v>140130.46</v>
      </c>
      <c r="H64" s="36">
        <f t="shared" si="3"/>
        <v>104.51088313979405</v>
      </c>
      <c r="I64" s="36">
        <v>0</v>
      </c>
    </row>
    <row r="65" spans="1:9" x14ac:dyDescent="0.25">
      <c r="A65" s="9"/>
      <c r="B65" s="9">
        <v>3213</v>
      </c>
      <c r="C65" s="56" t="s">
        <v>130</v>
      </c>
      <c r="D65" s="36">
        <v>7854.56</v>
      </c>
      <c r="E65" s="36">
        <v>0</v>
      </c>
      <c r="F65" s="36">
        <v>0</v>
      </c>
      <c r="G65" s="36">
        <v>20395.36</v>
      </c>
      <c r="H65" s="36">
        <f t="shared" si="3"/>
        <v>259.66266729135685</v>
      </c>
      <c r="I65" s="36">
        <v>0</v>
      </c>
    </row>
    <row r="66" spans="1:9" x14ac:dyDescent="0.25">
      <c r="A66" s="9"/>
      <c r="B66" s="55">
        <v>322</v>
      </c>
      <c r="C66" s="57" t="s">
        <v>131</v>
      </c>
      <c r="D66" s="41">
        <f>SUM(D67:D71)</f>
        <v>1115320.3799999999</v>
      </c>
      <c r="E66" s="41">
        <f>SUM(E67:E72)</f>
        <v>0</v>
      </c>
      <c r="F66" s="41">
        <f>SUM(F67:F72)</f>
        <v>0</v>
      </c>
      <c r="G66" s="41">
        <f>SUM(G67:G72)</f>
        <v>1101978.5599999998</v>
      </c>
      <c r="H66" s="41">
        <f t="shared" si="3"/>
        <v>98.803767936169152</v>
      </c>
      <c r="I66" s="41">
        <v>0</v>
      </c>
    </row>
    <row r="67" spans="1:9" ht="18.75" customHeight="1" x14ac:dyDescent="0.25">
      <c r="A67" s="9"/>
      <c r="B67" s="9">
        <v>3221</v>
      </c>
      <c r="C67" s="56" t="s">
        <v>132</v>
      </c>
      <c r="D67" s="36">
        <v>111548.63</v>
      </c>
      <c r="E67" s="36">
        <v>0</v>
      </c>
      <c r="F67" s="36">
        <v>0</v>
      </c>
      <c r="G67" s="36">
        <v>77691.75</v>
      </c>
      <c r="H67" s="36">
        <f t="shared" si="3"/>
        <v>69.648322888411982</v>
      </c>
      <c r="I67" s="36">
        <v>0</v>
      </c>
    </row>
    <row r="68" spans="1:9" x14ac:dyDescent="0.25">
      <c r="A68" s="9"/>
      <c r="B68" s="9">
        <v>3222</v>
      </c>
      <c r="C68" s="56" t="s">
        <v>133</v>
      </c>
      <c r="D68" s="36">
        <v>472245.91</v>
      </c>
      <c r="E68" s="36">
        <v>0</v>
      </c>
      <c r="F68" s="36">
        <v>0</v>
      </c>
      <c r="G68" s="36">
        <v>431077.52</v>
      </c>
      <c r="H68" s="36">
        <f t="shared" si="3"/>
        <v>91.282425294059195</v>
      </c>
      <c r="I68" s="36">
        <v>0</v>
      </c>
    </row>
    <row r="69" spans="1:9" x14ac:dyDescent="0.25">
      <c r="A69" s="9"/>
      <c r="B69" s="9">
        <v>3223</v>
      </c>
      <c r="C69" s="56" t="s">
        <v>134</v>
      </c>
      <c r="D69" s="36">
        <v>492975.52</v>
      </c>
      <c r="E69" s="36">
        <v>0</v>
      </c>
      <c r="F69" s="36">
        <v>0</v>
      </c>
      <c r="G69" s="36">
        <v>528398.79</v>
      </c>
      <c r="H69" s="36">
        <f t="shared" si="3"/>
        <v>107.18560426692181</v>
      </c>
      <c r="I69" s="36">
        <v>0</v>
      </c>
    </row>
    <row r="70" spans="1:9" ht="25.5" x14ac:dyDescent="0.25">
      <c r="A70" s="9"/>
      <c r="B70" s="9">
        <v>3224</v>
      </c>
      <c r="C70" s="56" t="s">
        <v>135</v>
      </c>
      <c r="D70" s="36">
        <v>19381.669999999998</v>
      </c>
      <c r="E70" s="36">
        <v>0</v>
      </c>
      <c r="F70" s="36">
        <v>0</v>
      </c>
      <c r="G70" s="36">
        <v>36823.21</v>
      </c>
      <c r="H70" s="36">
        <f t="shared" si="3"/>
        <v>189.98987187378592</v>
      </c>
      <c r="I70" s="36">
        <v>0</v>
      </c>
    </row>
    <row r="71" spans="1:9" x14ac:dyDescent="0.25">
      <c r="A71" s="9"/>
      <c r="B71" s="9">
        <v>3225</v>
      </c>
      <c r="C71" s="56" t="s">
        <v>136</v>
      </c>
      <c r="D71" s="36">
        <v>19168.650000000001</v>
      </c>
      <c r="E71" s="36">
        <v>0</v>
      </c>
      <c r="F71" s="36">
        <v>0</v>
      </c>
      <c r="G71" s="36">
        <v>18014.150000000001</v>
      </c>
      <c r="H71" s="36">
        <f t="shared" si="3"/>
        <v>93.977144973694024</v>
      </c>
      <c r="I71" s="36">
        <v>0</v>
      </c>
    </row>
    <row r="72" spans="1:9" x14ac:dyDescent="0.25">
      <c r="A72" s="9"/>
      <c r="B72" s="9">
        <v>3227</v>
      </c>
      <c r="C72" s="56" t="s">
        <v>186</v>
      </c>
      <c r="D72" s="36">
        <v>0</v>
      </c>
      <c r="E72" s="36">
        <v>0</v>
      </c>
      <c r="F72" s="36">
        <v>0</v>
      </c>
      <c r="G72" s="36">
        <v>9973.14</v>
      </c>
      <c r="H72" s="36">
        <v>0</v>
      </c>
      <c r="I72" s="36">
        <v>0</v>
      </c>
    </row>
    <row r="73" spans="1:9" x14ac:dyDescent="0.25">
      <c r="A73" s="9"/>
      <c r="B73" s="55">
        <v>323</v>
      </c>
      <c r="C73" s="57" t="s">
        <v>137</v>
      </c>
      <c r="D73" s="41">
        <f>SUM(D74:D82)</f>
        <v>831917.78</v>
      </c>
      <c r="E73" s="41">
        <f>SUM(E74:E82)</f>
        <v>0</v>
      </c>
      <c r="F73" s="41">
        <f>SUM(F74:F82)</f>
        <v>0</v>
      </c>
      <c r="G73" s="41">
        <f>SUM(G74:G82)</f>
        <v>838798.6100000001</v>
      </c>
      <c r="H73" s="41">
        <f t="shared" si="3"/>
        <v>100.82710457276201</v>
      </c>
      <c r="I73" s="41">
        <v>0</v>
      </c>
    </row>
    <row r="74" spans="1:9" x14ac:dyDescent="0.25">
      <c r="A74" s="9"/>
      <c r="B74" s="9">
        <v>3231</v>
      </c>
      <c r="C74" s="56" t="s">
        <v>138</v>
      </c>
      <c r="D74" s="36">
        <v>27802.47</v>
      </c>
      <c r="E74" s="36">
        <v>0</v>
      </c>
      <c r="F74" s="36">
        <v>0</v>
      </c>
      <c r="G74" s="36">
        <v>27548.46</v>
      </c>
      <c r="H74" s="36">
        <f t="shared" si="3"/>
        <v>99.086376138522937</v>
      </c>
      <c r="I74" s="36">
        <v>0</v>
      </c>
    </row>
    <row r="75" spans="1:9" x14ac:dyDescent="0.25">
      <c r="A75" s="9"/>
      <c r="B75" s="9">
        <v>3232</v>
      </c>
      <c r="C75" s="56" t="s">
        <v>139</v>
      </c>
      <c r="D75" s="36">
        <v>328555.61</v>
      </c>
      <c r="E75" s="36">
        <v>0</v>
      </c>
      <c r="F75" s="36">
        <v>0</v>
      </c>
      <c r="G75" s="36">
        <v>306662.13</v>
      </c>
      <c r="H75" s="36">
        <f t="shared" si="3"/>
        <v>93.336446149861814</v>
      </c>
      <c r="I75" s="36">
        <v>0</v>
      </c>
    </row>
    <row r="76" spans="1:9" x14ac:dyDescent="0.25">
      <c r="A76" s="9"/>
      <c r="B76" s="9">
        <v>3233</v>
      </c>
      <c r="C76" s="56" t="s">
        <v>140</v>
      </c>
      <c r="D76" s="36">
        <v>51576.04</v>
      </c>
      <c r="E76" s="36">
        <v>0</v>
      </c>
      <c r="F76" s="36">
        <v>0</v>
      </c>
      <c r="G76" s="36">
        <v>44136.18</v>
      </c>
      <c r="H76" s="36">
        <f t="shared" si="3"/>
        <v>85.5749685318997</v>
      </c>
      <c r="I76" s="36">
        <v>0</v>
      </c>
    </row>
    <row r="77" spans="1:9" x14ac:dyDescent="0.25">
      <c r="A77" s="9"/>
      <c r="B77" s="9">
        <v>3234</v>
      </c>
      <c r="C77" s="56" t="s">
        <v>141</v>
      </c>
      <c r="D77" s="36">
        <v>115080.8</v>
      </c>
      <c r="E77" s="36">
        <v>0</v>
      </c>
      <c r="F77" s="36">
        <v>0</v>
      </c>
      <c r="G77" s="36">
        <v>128008.43</v>
      </c>
      <c r="H77" s="36">
        <f t="shared" si="3"/>
        <v>111.23352461922404</v>
      </c>
      <c r="I77" s="36">
        <v>0</v>
      </c>
    </row>
    <row r="78" spans="1:9" x14ac:dyDescent="0.25">
      <c r="A78" s="9"/>
      <c r="B78" s="9">
        <v>3235</v>
      </c>
      <c r="C78" s="56" t="s">
        <v>142</v>
      </c>
      <c r="D78" s="36">
        <v>41524.019999999997</v>
      </c>
      <c r="E78" s="36">
        <v>0</v>
      </c>
      <c r="F78" s="36">
        <v>0</v>
      </c>
      <c r="G78" s="36">
        <v>21116.99</v>
      </c>
      <c r="H78" s="36">
        <f t="shared" si="3"/>
        <v>50.854878694307551</v>
      </c>
      <c r="I78" s="36">
        <v>0</v>
      </c>
    </row>
    <row r="79" spans="1:9" x14ac:dyDescent="0.25">
      <c r="A79" s="9"/>
      <c r="B79" s="9">
        <v>3236</v>
      </c>
      <c r="C79" s="56" t="s">
        <v>143</v>
      </c>
      <c r="D79" s="36">
        <v>23799.29</v>
      </c>
      <c r="E79" s="36">
        <v>0</v>
      </c>
      <c r="F79" s="36">
        <v>0</v>
      </c>
      <c r="G79" s="36">
        <v>19442.55</v>
      </c>
      <c r="H79" s="36">
        <f t="shared" si="3"/>
        <v>81.69382363927663</v>
      </c>
      <c r="I79" s="36">
        <v>0</v>
      </c>
    </row>
    <row r="80" spans="1:9" x14ac:dyDescent="0.25">
      <c r="A80" s="9"/>
      <c r="B80" s="9">
        <v>3237</v>
      </c>
      <c r="C80" s="56" t="s">
        <v>144</v>
      </c>
      <c r="D80" s="36">
        <v>126840.23</v>
      </c>
      <c r="E80" s="36">
        <v>0</v>
      </c>
      <c r="F80" s="36">
        <v>0</v>
      </c>
      <c r="G80" s="36">
        <v>197630.75</v>
      </c>
      <c r="H80" s="36">
        <f t="shared" si="3"/>
        <v>155.81077864649095</v>
      </c>
      <c r="I80" s="36">
        <v>0</v>
      </c>
    </row>
    <row r="81" spans="1:9" x14ac:dyDescent="0.25">
      <c r="A81" s="9"/>
      <c r="B81" s="9">
        <v>3238</v>
      </c>
      <c r="C81" s="56" t="s">
        <v>145</v>
      </c>
      <c r="D81" s="36">
        <v>40870.28</v>
      </c>
      <c r="E81" s="36">
        <v>0</v>
      </c>
      <c r="F81" s="36">
        <v>0</v>
      </c>
      <c r="G81" s="36">
        <v>44337.59</v>
      </c>
      <c r="H81" s="36">
        <f t="shared" si="3"/>
        <v>108.48369524260659</v>
      </c>
      <c r="I81" s="36">
        <v>0</v>
      </c>
    </row>
    <row r="82" spans="1:9" x14ac:dyDescent="0.25">
      <c r="A82" s="9"/>
      <c r="B82" s="9">
        <v>3239</v>
      </c>
      <c r="C82" s="56" t="s">
        <v>146</v>
      </c>
      <c r="D82" s="36">
        <v>75869.039999999994</v>
      </c>
      <c r="E82" s="36">
        <v>0</v>
      </c>
      <c r="F82" s="36">
        <v>0</v>
      </c>
      <c r="G82" s="36">
        <v>49915.53</v>
      </c>
      <c r="H82" s="36">
        <f t="shared" si="3"/>
        <v>65.791698431929547</v>
      </c>
      <c r="I82" s="36">
        <v>0</v>
      </c>
    </row>
    <row r="83" spans="1:9" ht="25.5" x14ac:dyDescent="0.25">
      <c r="A83" s="9"/>
      <c r="B83" s="55">
        <v>324</v>
      </c>
      <c r="C83" s="57" t="s">
        <v>147</v>
      </c>
      <c r="D83" s="41">
        <f>SUM(D84)</f>
        <v>4765.7700000000004</v>
      </c>
      <c r="E83" s="41">
        <f>SUM(E84)</f>
        <v>0</v>
      </c>
      <c r="F83" s="41">
        <f>SUM(F84)</f>
        <v>0</v>
      </c>
      <c r="G83" s="41">
        <f>SUM(G84)</f>
        <v>1658.89</v>
      </c>
      <c r="H83" s="41">
        <f t="shared" si="3"/>
        <v>34.808435992504883</v>
      </c>
      <c r="I83" s="41">
        <v>0</v>
      </c>
    </row>
    <row r="84" spans="1:9" ht="25.5" x14ac:dyDescent="0.25">
      <c r="A84" s="9"/>
      <c r="B84" s="9">
        <v>3241</v>
      </c>
      <c r="C84" s="56" t="s">
        <v>147</v>
      </c>
      <c r="D84" s="36">
        <v>4765.7700000000004</v>
      </c>
      <c r="E84" s="36">
        <v>0</v>
      </c>
      <c r="F84" s="36">
        <v>0</v>
      </c>
      <c r="G84" s="36">
        <v>1658.89</v>
      </c>
      <c r="H84" s="36">
        <f t="shared" si="3"/>
        <v>34.808435992504883</v>
      </c>
      <c r="I84" s="36">
        <v>0</v>
      </c>
    </row>
    <row r="85" spans="1:9" ht="38.25" x14ac:dyDescent="0.25">
      <c r="A85" s="9"/>
      <c r="B85" s="55">
        <v>325</v>
      </c>
      <c r="C85" s="57" t="s">
        <v>181</v>
      </c>
      <c r="D85" s="41">
        <f>SUM(D86)</f>
        <v>0</v>
      </c>
      <c r="E85" s="41">
        <f>SUM(E86)</f>
        <v>0</v>
      </c>
      <c r="F85" s="41">
        <f>SUM(F86)</f>
        <v>0</v>
      </c>
      <c r="G85" s="41">
        <f>SUM(G86)</f>
        <v>46296.27</v>
      </c>
      <c r="H85" s="41">
        <f>SUM(H86)</f>
        <v>0</v>
      </c>
      <c r="I85" s="41">
        <v>0</v>
      </c>
    </row>
    <row r="86" spans="1:9" ht="25.5" x14ac:dyDescent="0.25">
      <c r="A86" s="9"/>
      <c r="B86" s="9">
        <v>3251</v>
      </c>
      <c r="C86" s="56" t="s">
        <v>182</v>
      </c>
      <c r="D86" s="36">
        <v>0</v>
      </c>
      <c r="E86" s="36">
        <v>0</v>
      </c>
      <c r="F86" s="36">
        <v>0</v>
      </c>
      <c r="G86" s="36">
        <v>46296.27</v>
      </c>
      <c r="H86" s="36">
        <v>0</v>
      </c>
      <c r="I86" s="36">
        <v>0</v>
      </c>
    </row>
    <row r="87" spans="1:9" x14ac:dyDescent="0.25">
      <c r="A87" s="9"/>
      <c r="B87" s="55">
        <v>329</v>
      </c>
      <c r="C87" s="57" t="s">
        <v>148</v>
      </c>
      <c r="D87" s="41">
        <f>SUM(D88:D94)</f>
        <v>109559.74</v>
      </c>
      <c r="E87" s="41">
        <f>SUM(E88:E94)</f>
        <v>0</v>
      </c>
      <c r="F87" s="41">
        <f>SUM(F88:F94)</f>
        <v>0</v>
      </c>
      <c r="G87" s="41">
        <f>SUM(G88:G94)</f>
        <v>127627.56999999999</v>
      </c>
      <c r="H87" s="41">
        <f t="shared" si="3"/>
        <v>116.4913041962312</v>
      </c>
      <c r="I87" s="41">
        <v>0</v>
      </c>
    </row>
    <row r="88" spans="1:9" ht="25.5" x14ac:dyDescent="0.25">
      <c r="A88" s="9"/>
      <c r="B88" s="9">
        <v>3291</v>
      </c>
      <c r="C88" s="56" t="s">
        <v>149</v>
      </c>
      <c r="D88" s="36">
        <v>12206.28</v>
      </c>
      <c r="E88" s="36">
        <v>0</v>
      </c>
      <c r="F88" s="36">
        <v>0</v>
      </c>
      <c r="G88" s="36">
        <v>10214.26</v>
      </c>
      <c r="H88" s="36">
        <f t="shared" si="3"/>
        <v>83.680367810667946</v>
      </c>
      <c r="I88" s="36">
        <v>0</v>
      </c>
    </row>
    <row r="89" spans="1:9" x14ac:dyDescent="0.25">
      <c r="A89" s="9"/>
      <c r="B89" s="9">
        <v>3292</v>
      </c>
      <c r="C89" s="56" t="s">
        <v>150</v>
      </c>
      <c r="D89" s="36">
        <v>28510.29</v>
      </c>
      <c r="E89" s="36">
        <v>0</v>
      </c>
      <c r="F89" s="36">
        <v>0</v>
      </c>
      <c r="G89" s="36">
        <v>29330.720000000001</v>
      </c>
      <c r="H89" s="36">
        <f t="shared" si="3"/>
        <v>102.87766276667125</v>
      </c>
      <c r="I89" s="36">
        <v>0</v>
      </c>
    </row>
    <row r="90" spans="1:9" x14ac:dyDescent="0.25">
      <c r="A90" s="9"/>
      <c r="B90" s="9">
        <v>3293</v>
      </c>
      <c r="C90" s="56" t="s">
        <v>151</v>
      </c>
      <c r="D90" s="36">
        <v>9899.9699999999993</v>
      </c>
      <c r="E90" s="36">
        <v>0</v>
      </c>
      <c r="F90" s="36">
        <v>0</v>
      </c>
      <c r="G90" s="36">
        <v>6935.24</v>
      </c>
      <c r="H90" s="36">
        <f t="shared" si="3"/>
        <v>70.053141575176497</v>
      </c>
      <c r="I90" s="36">
        <v>0</v>
      </c>
    </row>
    <row r="91" spans="1:9" x14ac:dyDescent="0.25">
      <c r="A91" s="9"/>
      <c r="B91" s="9">
        <v>3294</v>
      </c>
      <c r="C91" s="56" t="s">
        <v>152</v>
      </c>
      <c r="D91" s="36">
        <v>2681.23</v>
      </c>
      <c r="E91" s="36">
        <v>0</v>
      </c>
      <c r="F91" s="36">
        <v>0</v>
      </c>
      <c r="G91" s="36">
        <v>2854</v>
      </c>
      <c r="H91" s="36">
        <f t="shared" si="3"/>
        <v>106.44368442841532</v>
      </c>
      <c r="I91" s="36">
        <v>0</v>
      </c>
    </row>
    <row r="92" spans="1:9" x14ac:dyDescent="0.25">
      <c r="A92" s="9"/>
      <c r="B92" s="9">
        <v>3295</v>
      </c>
      <c r="C92" s="56" t="s">
        <v>153</v>
      </c>
      <c r="D92" s="36">
        <v>691.53</v>
      </c>
      <c r="E92" s="36">
        <v>0</v>
      </c>
      <c r="F92" s="36">
        <v>0</v>
      </c>
      <c r="G92" s="36">
        <v>979.45</v>
      </c>
      <c r="H92" s="36">
        <f t="shared" si="3"/>
        <v>141.63521466892254</v>
      </c>
      <c r="I92" s="36">
        <v>0</v>
      </c>
    </row>
    <row r="93" spans="1:9" x14ac:dyDescent="0.25">
      <c r="A93" s="9"/>
      <c r="B93" s="9">
        <v>3296</v>
      </c>
      <c r="C93" s="56" t="s">
        <v>205</v>
      </c>
      <c r="D93" s="36">
        <v>1070.9000000000001</v>
      </c>
      <c r="E93" s="36">
        <v>0</v>
      </c>
      <c r="F93" s="36">
        <v>0</v>
      </c>
      <c r="G93" s="36">
        <v>0</v>
      </c>
      <c r="H93" s="36">
        <f t="shared" si="3"/>
        <v>0</v>
      </c>
      <c r="I93" s="36">
        <v>0</v>
      </c>
    </row>
    <row r="94" spans="1:9" x14ac:dyDescent="0.25">
      <c r="A94" s="9"/>
      <c r="B94" s="9">
        <v>3299</v>
      </c>
      <c r="C94" s="56" t="s">
        <v>148</v>
      </c>
      <c r="D94" s="36">
        <v>54499.54</v>
      </c>
      <c r="E94" s="36">
        <v>0</v>
      </c>
      <c r="F94" s="36">
        <v>0</v>
      </c>
      <c r="G94" s="36">
        <v>77313.899999999994</v>
      </c>
      <c r="H94" s="36">
        <f t="shared" si="3"/>
        <v>141.86156433613934</v>
      </c>
      <c r="I94" s="36">
        <v>0</v>
      </c>
    </row>
    <row r="95" spans="1:9" x14ac:dyDescent="0.25">
      <c r="A95" s="9"/>
      <c r="B95" s="55">
        <v>34</v>
      </c>
      <c r="C95" s="55" t="s">
        <v>26</v>
      </c>
      <c r="D95" s="41">
        <f>SUM(D96+D98)</f>
        <v>82465.400000000009</v>
      </c>
      <c r="E95" s="41">
        <v>69836</v>
      </c>
      <c r="F95" s="41">
        <v>69836</v>
      </c>
      <c r="G95" s="41">
        <f>SUM(G96+G98)</f>
        <v>72439.069999999992</v>
      </c>
      <c r="H95" s="41">
        <f t="shared" si="3"/>
        <v>87.841773640823888</v>
      </c>
      <c r="I95" s="41">
        <f t="shared" si="4"/>
        <v>103.7274042041354</v>
      </c>
    </row>
    <row r="96" spans="1:9" ht="20.25" customHeight="1" x14ac:dyDescent="0.25">
      <c r="A96" s="9"/>
      <c r="B96" s="55">
        <v>342</v>
      </c>
      <c r="C96" s="57" t="s">
        <v>154</v>
      </c>
      <c r="D96" s="41">
        <f>SUM(D97)</f>
        <v>42529.66</v>
      </c>
      <c r="E96" s="41">
        <f>SUM(E97)</f>
        <v>0</v>
      </c>
      <c r="F96" s="41">
        <f>SUM(F97)</f>
        <v>0</v>
      </c>
      <c r="G96" s="41">
        <f>SUM(G97)</f>
        <v>37100.06</v>
      </c>
      <c r="H96" s="41">
        <f t="shared" si="3"/>
        <v>87.233380186909542</v>
      </c>
      <c r="I96" s="41">
        <v>0</v>
      </c>
    </row>
    <row r="97" spans="1:9" ht="38.25" x14ac:dyDescent="0.25">
      <c r="A97" s="9"/>
      <c r="B97" s="9">
        <v>3423</v>
      </c>
      <c r="C97" s="56" t="s">
        <v>155</v>
      </c>
      <c r="D97" s="36">
        <v>42529.66</v>
      </c>
      <c r="E97" s="36">
        <v>0</v>
      </c>
      <c r="F97" s="36">
        <v>0</v>
      </c>
      <c r="G97" s="36">
        <v>37100.06</v>
      </c>
      <c r="H97" s="36">
        <f t="shared" si="3"/>
        <v>87.233380186909542</v>
      </c>
      <c r="I97" s="36">
        <v>0</v>
      </c>
    </row>
    <row r="98" spans="1:9" x14ac:dyDescent="0.25">
      <c r="A98" s="9"/>
      <c r="B98" s="55">
        <v>343</v>
      </c>
      <c r="C98" s="57" t="s">
        <v>156</v>
      </c>
      <c r="D98" s="41">
        <f>SUM(D99:D102)</f>
        <v>39935.740000000005</v>
      </c>
      <c r="E98" s="41">
        <f>SUM(E99:E102)</f>
        <v>0</v>
      </c>
      <c r="F98" s="41">
        <f>SUM(F99:F102)</f>
        <v>0</v>
      </c>
      <c r="G98" s="41">
        <f>SUM(G99:G102)</f>
        <v>35339.009999999995</v>
      </c>
      <c r="H98" s="41">
        <f t="shared" si="3"/>
        <v>88.4896836768268</v>
      </c>
      <c r="I98" s="41">
        <v>0</v>
      </c>
    </row>
    <row r="99" spans="1:9" ht="25.5" x14ac:dyDescent="0.25">
      <c r="A99" s="9"/>
      <c r="B99" s="9">
        <v>3431</v>
      </c>
      <c r="C99" s="56" t="s">
        <v>157</v>
      </c>
      <c r="D99" s="36">
        <v>11000.17</v>
      </c>
      <c r="E99" s="36">
        <v>0</v>
      </c>
      <c r="F99" s="36">
        <v>0</v>
      </c>
      <c r="G99" s="36">
        <v>11938.01</v>
      </c>
      <c r="H99" s="36">
        <f t="shared" si="3"/>
        <v>108.52568642120985</v>
      </c>
      <c r="I99" s="36">
        <v>0</v>
      </c>
    </row>
    <row r="100" spans="1:9" ht="25.5" x14ac:dyDescent="0.25">
      <c r="A100" s="9"/>
      <c r="B100" s="9">
        <v>3432</v>
      </c>
      <c r="C100" s="56" t="s">
        <v>187</v>
      </c>
      <c r="D100" s="36">
        <v>0</v>
      </c>
      <c r="E100" s="36">
        <v>0</v>
      </c>
      <c r="F100" s="36">
        <v>0</v>
      </c>
      <c r="G100" s="36">
        <v>5.31</v>
      </c>
      <c r="H100" s="36">
        <v>0</v>
      </c>
      <c r="I100" s="36">
        <v>0</v>
      </c>
    </row>
    <row r="101" spans="1:9" x14ac:dyDescent="0.25">
      <c r="A101" s="9"/>
      <c r="B101" s="9">
        <v>3433</v>
      </c>
      <c r="C101" s="56" t="s">
        <v>158</v>
      </c>
      <c r="D101" s="36">
        <v>9162.83</v>
      </c>
      <c r="E101" s="36">
        <v>0</v>
      </c>
      <c r="F101" s="36">
        <v>0</v>
      </c>
      <c r="G101" s="36">
        <v>783.27</v>
      </c>
      <c r="H101" s="36">
        <f t="shared" si="3"/>
        <v>8.5483415058448102</v>
      </c>
      <c r="I101" s="36">
        <v>0</v>
      </c>
    </row>
    <row r="102" spans="1:9" ht="19.5" customHeight="1" x14ac:dyDescent="0.25">
      <c r="A102" s="9"/>
      <c r="B102" s="9">
        <v>3434</v>
      </c>
      <c r="C102" s="56" t="s">
        <v>159</v>
      </c>
      <c r="D102" s="36">
        <v>19772.740000000002</v>
      </c>
      <c r="E102" s="36">
        <v>0</v>
      </c>
      <c r="F102" s="36">
        <v>0</v>
      </c>
      <c r="G102" s="36">
        <v>22612.42</v>
      </c>
      <c r="H102" s="36">
        <f t="shared" si="3"/>
        <v>114.36159075575765</v>
      </c>
      <c r="I102" s="36">
        <v>0</v>
      </c>
    </row>
    <row r="103" spans="1:9" ht="26.25" customHeight="1" x14ac:dyDescent="0.25">
      <c r="A103" s="9"/>
      <c r="B103" s="55">
        <v>38</v>
      </c>
      <c r="C103" s="57" t="s">
        <v>188</v>
      </c>
      <c r="D103" s="41">
        <f t="shared" ref="D103:F103" si="6">SUM(D104)</f>
        <v>0</v>
      </c>
      <c r="E103" s="41">
        <f t="shared" si="6"/>
        <v>0</v>
      </c>
      <c r="F103" s="41">
        <f t="shared" si="6"/>
        <v>0</v>
      </c>
      <c r="G103" s="41">
        <f>SUM(G104)</f>
        <v>5570</v>
      </c>
      <c r="H103" s="41">
        <v>0</v>
      </c>
      <c r="I103" s="41">
        <v>0</v>
      </c>
    </row>
    <row r="104" spans="1:9" ht="19.5" customHeight="1" x14ac:dyDescent="0.25">
      <c r="A104" s="9"/>
      <c r="B104" s="55">
        <v>383</v>
      </c>
      <c r="C104" s="57" t="s">
        <v>189</v>
      </c>
      <c r="D104" s="41">
        <f t="shared" ref="D104:F104" si="7">SUM(D105)</f>
        <v>0</v>
      </c>
      <c r="E104" s="41">
        <f t="shared" si="7"/>
        <v>0</v>
      </c>
      <c r="F104" s="41">
        <f t="shared" si="7"/>
        <v>0</v>
      </c>
      <c r="G104" s="41">
        <f>SUM(G105:G106)</f>
        <v>5570</v>
      </c>
      <c r="H104" s="41">
        <v>0</v>
      </c>
      <c r="I104" s="41">
        <v>0</v>
      </c>
    </row>
    <row r="105" spans="1:9" ht="19.5" customHeight="1" x14ac:dyDescent="0.25">
      <c r="A105" s="9"/>
      <c r="B105" s="9">
        <v>3833</v>
      </c>
      <c r="C105" s="56" t="s">
        <v>190</v>
      </c>
      <c r="D105" s="36">
        <v>0</v>
      </c>
      <c r="E105" s="36">
        <v>0</v>
      </c>
      <c r="F105" s="36">
        <v>0</v>
      </c>
      <c r="G105" s="36">
        <v>3000</v>
      </c>
      <c r="H105" s="36">
        <v>0</v>
      </c>
      <c r="I105" s="36">
        <v>0</v>
      </c>
    </row>
    <row r="106" spans="1:9" ht="19.5" customHeight="1" x14ac:dyDescent="0.25">
      <c r="A106" s="9"/>
      <c r="B106" s="9">
        <v>3834</v>
      </c>
      <c r="C106" s="56" t="s">
        <v>218</v>
      </c>
      <c r="D106" s="36">
        <v>0</v>
      </c>
      <c r="E106" s="36">
        <v>0</v>
      </c>
      <c r="F106" s="36">
        <v>0</v>
      </c>
      <c r="G106" s="36">
        <v>2570</v>
      </c>
      <c r="H106" s="36">
        <v>0</v>
      </c>
      <c r="I106" s="36">
        <v>0</v>
      </c>
    </row>
    <row r="107" spans="1:9" ht="25.5" x14ac:dyDescent="0.25">
      <c r="A107" s="11">
        <v>4</v>
      </c>
      <c r="B107" s="11"/>
      <c r="C107" s="18" t="s">
        <v>27</v>
      </c>
      <c r="D107" s="41">
        <f>SUM(D108+D111+D120)</f>
        <v>307283.62</v>
      </c>
      <c r="E107" s="41">
        <f>SUM(E108+E111+E120)</f>
        <v>1745757</v>
      </c>
      <c r="F107" s="41">
        <f>SUM(F108+F111+F120)</f>
        <v>1745757</v>
      </c>
      <c r="G107" s="41">
        <f>SUM(G108+G111+G120)</f>
        <v>854040.42</v>
      </c>
      <c r="H107" s="41">
        <f t="shared" si="3"/>
        <v>277.93229590304878</v>
      </c>
      <c r="I107" s="41">
        <f t="shared" si="4"/>
        <v>48.920921983987462</v>
      </c>
    </row>
    <row r="108" spans="1:9" ht="25.5" x14ac:dyDescent="0.25">
      <c r="A108" s="8"/>
      <c r="B108" s="8">
        <v>41</v>
      </c>
      <c r="C108" s="18" t="s">
        <v>28</v>
      </c>
      <c r="D108" s="41">
        <f t="shared" ref="D108:G109" si="8">SUM(D109)</f>
        <v>5135.9399999999996</v>
      </c>
      <c r="E108" s="41">
        <v>3300</v>
      </c>
      <c r="F108" s="41">
        <v>3300</v>
      </c>
      <c r="G108" s="41">
        <f t="shared" si="8"/>
        <v>5948.49</v>
      </c>
      <c r="H108" s="41">
        <f t="shared" si="3"/>
        <v>115.82086239325227</v>
      </c>
      <c r="I108" s="41">
        <f t="shared" si="4"/>
        <v>180.25727272727272</v>
      </c>
    </row>
    <row r="109" spans="1:9" x14ac:dyDescent="0.25">
      <c r="A109" s="8"/>
      <c r="B109" s="8">
        <v>412</v>
      </c>
      <c r="C109" s="18" t="s">
        <v>160</v>
      </c>
      <c r="D109" s="41">
        <f t="shared" si="8"/>
        <v>5135.9399999999996</v>
      </c>
      <c r="E109" s="41">
        <f t="shared" si="8"/>
        <v>0</v>
      </c>
      <c r="F109" s="41">
        <f t="shared" si="8"/>
        <v>0</v>
      </c>
      <c r="G109" s="41">
        <f t="shared" si="8"/>
        <v>5948.49</v>
      </c>
      <c r="H109" s="41">
        <f t="shared" si="3"/>
        <v>115.82086239325227</v>
      </c>
      <c r="I109" s="41">
        <v>0</v>
      </c>
    </row>
    <row r="110" spans="1:9" x14ac:dyDescent="0.25">
      <c r="A110" s="12"/>
      <c r="B110" s="12">
        <v>4123</v>
      </c>
      <c r="C110" s="19" t="s">
        <v>161</v>
      </c>
      <c r="D110" s="36">
        <v>5135.9399999999996</v>
      </c>
      <c r="E110" s="36">
        <v>0</v>
      </c>
      <c r="F110" s="36">
        <v>0</v>
      </c>
      <c r="G110" s="36">
        <v>5948.49</v>
      </c>
      <c r="H110" s="36">
        <f t="shared" si="3"/>
        <v>115.82086239325227</v>
      </c>
      <c r="I110" s="36">
        <v>0</v>
      </c>
    </row>
    <row r="111" spans="1:9" ht="25.5" x14ac:dyDescent="0.25">
      <c r="A111" s="8"/>
      <c r="B111" s="8">
        <v>42</v>
      </c>
      <c r="C111" s="18" t="s">
        <v>29</v>
      </c>
      <c r="D111" s="41">
        <f>SUM(D112)</f>
        <v>242686.34999999998</v>
      </c>
      <c r="E111" s="41">
        <v>208432</v>
      </c>
      <c r="F111" s="41">
        <v>208432</v>
      </c>
      <c r="G111" s="41">
        <f>SUM(G112+G118)</f>
        <v>229958.9</v>
      </c>
      <c r="H111" s="41">
        <f t="shared" si="3"/>
        <v>94.755597090648081</v>
      </c>
      <c r="I111" s="41">
        <f t="shared" si="4"/>
        <v>110.32802064942042</v>
      </c>
    </row>
    <row r="112" spans="1:9" x14ac:dyDescent="0.25">
      <c r="A112" s="8"/>
      <c r="B112" s="8">
        <v>422</v>
      </c>
      <c r="C112" s="18" t="s">
        <v>162</v>
      </c>
      <c r="D112" s="41">
        <f>SUM(D113:D117)</f>
        <v>242686.34999999998</v>
      </c>
      <c r="E112" s="41">
        <f>SUM(E113:E117)</f>
        <v>0</v>
      </c>
      <c r="F112" s="41">
        <f>SUM(F113:F117)</f>
        <v>0</v>
      </c>
      <c r="G112" s="41">
        <f>SUM(G113:G117)</f>
        <v>186488.9</v>
      </c>
      <c r="H112" s="41">
        <f t="shared" si="3"/>
        <v>76.843588442448464</v>
      </c>
      <c r="I112" s="41">
        <v>0</v>
      </c>
    </row>
    <row r="113" spans="1:9" x14ac:dyDescent="0.25">
      <c r="A113" s="12"/>
      <c r="B113" s="12">
        <v>4221</v>
      </c>
      <c r="C113" s="19" t="s">
        <v>163</v>
      </c>
      <c r="D113" s="36">
        <v>55687.86</v>
      </c>
      <c r="E113" s="36">
        <v>0</v>
      </c>
      <c r="F113" s="36">
        <v>0</v>
      </c>
      <c r="G113" s="36">
        <v>19930.73</v>
      </c>
      <c r="H113" s="36">
        <f t="shared" si="3"/>
        <v>35.790080638760401</v>
      </c>
      <c r="I113" s="36">
        <v>0</v>
      </c>
    </row>
    <row r="114" spans="1:9" x14ac:dyDescent="0.25">
      <c r="A114" s="12"/>
      <c r="B114" s="12">
        <v>4222</v>
      </c>
      <c r="C114" s="19" t="s">
        <v>164</v>
      </c>
      <c r="D114" s="36">
        <v>17334.27</v>
      </c>
      <c r="E114" s="36">
        <v>0</v>
      </c>
      <c r="F114" s="36">
        <v>0</v>
      </c>
      <c r="G114" s="36">
        <v>1549.26</v>
      </c>
      <c r="H114" s="36">
        <f t="shared" si="3"/>
        <v>8.9375554897898777</v>
      </c>
      <c r="I114" s="36">
        <v>0</v>
      </c>
    </row>
    <row r="115" spans="1:9" x14ac:dyDescent="0.25">
      <c r="A115" s="12"/>
      <c r="B115" s="12">
        <v>4223</v>
      </c>
      <c r="C115" s="19" t="s">
        <v>165</v>
      </c>
      <c r="D115" s="36">
        <v>57258.9</v>
      </c>
      <c r="E115" s="36">
        <v>0</v>
      </c>
      <c r="F115" s="36">
        <v>0</v>
      </c>
      <c r="G115" s="36">
        <v>2175.04</v>
      </c>
      <c r="H115" s="36">
        <v>0</v>
      </c>
      <c r="I115" s="36">
        <v>0</v>
      </c>
    </row>
    <row r="116" spans="1:9" x14ac:dyDescent="0.25">
      <c r="A116" s="12"/>
      <c r="B116" s="12">
        <v>4224</v>
      </c>
      <c r="C116" s="19" t="s">
        <v>166</v>
      </c>
      <c r="D116" s="36">
        <v>53235.27</v>
      </c>
      <c r="E116" s="36">
        <v>0</v>
      </c>
      <c r="F116" s="36">
        <v>0</v>
      </c>
      <c r="G116" s="36">
        <v>121904.78</v>
      </c>
      <c r="H116" s="36">
        <f t="shared" si="3"/>
        <v>228.99250816235178</v>
      </c>
      <c r="I116" s="36">
        <v>0</v>
      </c>
    </row>
    <row r="117" spans="1:9" ht="18" customHeight="1" x14ac:dyDescent="0.25">
      <c r="A117" s="12"/>
      <c r="B117" s="12">
        <v>4227</v>
      </c>
      <c r="C117" s="19" t="s">
        <v>167</v>
      </c>
      <c r="D117" s="36">
        <v>59170.05</v>
      </c>
      <c r="E117" s="36">
        <v>0</v>
      </c>
      <c r="F117" s="36">
        <v>0</v>
      </c>
      <c r="G117" s="36">
        <v>40929.089999999997</v>
      </c>
      <c r="H117" s="36">
        <f t="shared" si="3"/>
        <v>69.171971292909149</v>
      </c>
      <c r="I117" s="36">
        <v>0</v>
      </c>
    </row>
    <row r="118" spans="1:9" ht="18" customHeight="1" x14ac:dyDescent="0.25">
      <c r="A118" s="12"/>
      <c r="B118" s="8">
        <v>426</v>
      </c>
      <c r="C118" s="18" t="s">
        <v>183</v>
      </c>
      <c r="D118" s="41">
        <f>SUM(D119)</f>
        <v>0</v>
      </c>
      <c r="E118" s="41">
        <f>SUM(E119)</f>
        <v>0</v>
      </c>
      <c r="F118" s="41">
        <f>SUM(F119)</f>
        <v>0</v>
      </c>
      <c r="G118" s="41">
        <f>SUM(G119)</f>
        <v>43470</v>
      </c>
      <c r="H118" s="41">
        <v>0</v>
      </c>
      <c r="I118" s="41">
        <v>0</v>
      </c>
    </row>
    <row r="119" spans="1:9" ht="18" customHeight="1" x14ac:dyDescent="0.25">
      <c r="A119" s="12"/>
      <c r="B119" s="12">
        <v>4262</v>
      </c>
      <c r="C119" s="19" t="s">
        <v>184</v>
      </c>
      <c r="D119" s="36">
        <v>0</v>
      </c>
      <c r="E119" s="36">
        <v>0</v>
      </c>
      <c r="F119" s="36">
        <v>0</v>
      </c>
      <c r="G119" s="36">
        <v>43470</v>
      </c>
      <c r="H119" s="36">
        <v>0</v>
      </c>
      <c r="I119" s="36">
        <v>0</v>
      </c>
    </row>
    <row r="120" spans="1:9" ht="25.5" x14ac:dyDescent="0.25">
      <c r="A120" s="8"/>
      <c r="B120" s="8">
        <v>45</v>
      </c>
      <c r="C120" s="18" t="s">
        <v>30</v>
      </c>
      <c r="D120" s="41">
        <f t="shared" ref="D120:G121" si="9">SUM(D121)</f>
        <v>59461.33</v>
      </c>
      <c r="E120" s="41">
        <v>1534025</v>
      </c>
      <c r="F120" s="41">
        <v>1534025</v>
      </c>
      <c r="G120" s="41">
        <f t="shared" si="9"/>
        <v>618133.03</v>
      </c>
      <c r="H120" s="41">
        <f t="shared" si="3"/>
        <v>1039.5546651916463</v>
      </c>
      <c r="I120" s="41">
        <f t="shared" si="4"/>
        <v>40.294847215658159</v>
      </c>
    </row>
    <row r="121" spans="1:9" ht="25.5" x14ac:dyDescent="0.25">
      <c r="A121" s="8"/>
      <c r="B121" s="8">
        <v>451</v>
      </c>
      <c r="C121" s="18" t="s">
        <v>168</v>
      </c>
      <c r="D121" s="41">
        <f t="shared" si="9"/>
        <v>59461.33</v>
      </c>
      <c r="E121" s="41">
        <f t="shared" si="9"/>
        <v>0</v>
      </c>
      <c r="F121" s="41">
        <f t="shared" si="9"/>
        <v>0</v>
      </c>
      <c r="G121" s="41">
        <f t="shared" si="9"/>
        <v>618133.03</v>
      </c>
      <c r="H121" s="41">
        <f t="shared" si="3"/>
        <v>1039.5546651916463</v>
      </c>
      <c r="I121" s="41">
        <v>0</v>
      </c>
    </row>
    <row r="122" spans="1:9" ht="25.5" x14ac:dyDescent="0.25">
      <c r="A122" s="12"/>
      <c r="B122" s="12">
        <v>4511</v>
      </c>
      <c r="C122" s="19" t="s">
        <v>168</v>
      </c>
      <c r="D122" s="36">
        <v>59461.33</v>
      </c>
      <c r="E122" s="36">
        <v>0</v>
      </c>
      <c r="F122" s="36">
        <v>0</v>
      </c>
      <c r="G122" s="36">
        <v>618133.03</v>
      </c>
      <c r="H122" s="36">
        <f t="shared" si="3"/>
        <v>1039.5546651916463</v>
      </c>
      <c r="I122" s="36">
        <v>0</v>
      </c>
    </row>
    <row r="123" spans="1:9" ht="25.5" x14ac:dyDescent="0.25">
      <c r="A123" s="8"/>
      <c r="B123" s="8">
        <v>452</v>
      </c>
      <c r="C123" s="18" t="s">
        <v>185</v>
      </c>
      <c r="D123" s="41">
        <f>SUM(D124)</f>
        <v>0</v>
      </c>
      <c r="E123" s="41">
        <f>SUM(E124)</f>
        <v>0</v>
      </c>
      <c r="F123" s="41">
        <f>SUM(F124)</f>
        <v>0</v>
      </c>
      <c r="G123" s="41">
        <f>SUM(G124)</f>
        <v>0</v>
      </c>
      <c r="H123" s="41">
        <v>0</v>
      </c>
      <c r="I123" s="41">
        <v>0</v>
      </c>
    </row>
    <row r="124" spans="1:9" ht="25.5" x14ac:dyDescent="0.25">
      <c r="A124" s="12"/>
      <c r="B124" s="12">
        <v>4521</v>
      </c>
      <c r="C124" s="19" t="s">
        <v>185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</row>
  </sheetData>
  <mergeCells count="10">
    <mergeCell ref="A6:I6"/>
    <mergeCell ref="A4:I4"/>
    <mergeCell ref="A2:I2"/>
    <mergeCell ref="A9:C9"/>
    <mergeCell ref="A8:C8"/>
    <mergeCell ref="A47:C47"/>
    <mergeCell ref="A48:C48"/>
    <mergeCell ref="A10:C10"/>
    <mergeCell ref="A49:C49"/>
    <mergeCell ref="B11:C11"/>
  </mergeCells>
  <pageMargins left="0.7" right="0.7" top="0.75" bottom="0.75" header="0.3" footer="0.3"/>
  <pageSetup paperSize="9" scale="56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B46"/>
  <sheetViews>
    <sheetView topLeftCell="A25" zoomScaleNormal="100" zoomScaleSheetLayoutView="90" workbookViewId="0">
      <selection activeCell="A26" sqref="A26:G45"/>
    </sheetView>
  </sheetViews>
  <sheetFormatPr defaultRowHeight="15" x14ac:dyDescent="0.25"/>
  <cols>
    <col min="1" max="4" width="25.28515625" customWidth="1"/>
    <col min="5" max="5" width="16.7109375" customWidth="1"/>
  </cols>
  <sheetData>
    <row r="1" spans="1:7 16382:16382" ht="18" x14ac:dyDescent="0.25">
      <c r="A1" s="4"/>
      <c r="B1" s="4"/>
      <c r="C1" s="5"/>
      <c r="D1" s="5"/>
    </row>
    <row r="2" spans="1:7 16382:16382" ht="15.75" customHeight="1" x14ac:dyDescent="0.25">
      <c r="A2" s="110" t="s">
        <v>197</v>
      </c>
      <c r="B2" s="110"/>
      <c r="C2" s="110"/>
      <c r="D2" s="110"/>
      <c r="E2" s="110"/>
      <c r="F2" s="110"/>
      <c r="G2" s="110"/>
    </row>
    <row r="3" spans="1:7 16382:16382" ht="18" x14ac:dyDescent="0.25">
      <c r="A3" s="4"/>
      <c r="B3" s="4"/>
      <c r="C3" s="5"/>
      <c r="D3" s="5"/>
    </row>
    <row r="4" spans="1:7 16382:16382" ht="45" x14ac:dyDescent="0.25">
      <c r="A4" s="67" t="s">
        <v>31</v>
      </c>
      <c r="B4" s="67" t="s">
        <v>201</v>
      </c>
      <c r="C4" s="67" t="s">
        <v>178</v>
      </c>
      <c r="D4" s="67" t="s">
        <v>179</v>
      </c>
      <c r="E4" s="67" t="s">
        <v>202</v>
      </c>
      <c r="F4" s="67" t="s">
        <v>101</v>
      </c>
      <c r="G4" s="67" t="s">
        <v>101</v>
      </c>
    </row>
    <row r="5" spans="1:7 16382:16382" x14ac:dyDescent="0.25">
      <c r="A5" s="80">
        <v>1</v>
      </c>
      <c r="B5" s="80">
        <v>2</v>
      </c>
      <c r="C5" s="80">
        <v>3</v>
      </c>
      <c r="D5" s="80">
        <v>4</v>
      </c>
      <c r="E5" s="80">
        <v>5</v>
      </c>
      <c r="F5" s="80" t="s">
        <v>104</v>
      </c>
      <c r="G5" s="80" t="s">
        <v>103</v>
      </c>
    </row>
    <row r="6" spans="1:7 16382:16382" x14ac:dyDescent="0.25">
      <c r="A6" s="29" t="s">
        <v>3</v>
      </c>
      <c r="B6" s="37">
        <f>SUM(B7+B9+B11+B15+B20+B22)</f>
        <v>7573522.5100000007</v>
      </c>
      <c r="C6" s="37">
        <f t="shared" ref="C6:E6" si="0">SUM(C7+C9+C11+C15+C20+C22)</f>
        <v>9857950</v>
      </c>
      <c r="D6" s="37">
        <f t="shared" si="0"/>
        <v>9857950</v>
      </c>
      <c r="E6" s="37">
        <f t="shared" si="0"/>
        <v>8480587.1799999997</v>
      </c>
      <c r="F6" s="37">
        <f>SUM(E6/B6)*100</f>
        <v>111.97678713970045</v>
      </c>
      <c r="G6" s="37">
        <f>SUM(E6/D6)*100</f>
        <v>86.02789809240258</v>
      </c>
    </row>
    <row r="7" spans="1:7 16382:16382" x14ac:dyDescent="0.25">
      <c r="A7" s="18" t="s">
        <v>32</v>
      </c>
      <c r="B7" s="38">
        <f>SUM(B8)</f>
        <v>52304.31</v>
      </c>
      <c r="C7" s="38">
        <f>SUM(C8)</f>
        <v>257836</v>
      </c>
      <c r="D7" s="38">
        <f>SUM(D8)</f>
        <v>257836</v>
      </c>
      <c r="E7" s="38">
        <f>SUM(E8)</f>
        <v>130085.21</v>
      </c>
      <c r="F7" s="38">
        <f t="shared" ref="F7:F14" si="1">SUM(E7/B7)*100</f>
        <v>248.70839515902227</v>
      </c>
      <c r="G7" s="38">
        <f t="shared" ref="G7:G18" si="2">SUM(E7/D7)*100</f>
        <v>50.452694736188896</v>
      </c>
    </row>
    <row r="8" spans="1:7 16382:16382" x14ac:dyDescent="0.25">
      <c r="A8" s="10" t="s">
        <v>33</v>
      </c>
      <c r="B8" s="36">
        <v>52304.31</v>
      </c>
      <c r="C8" s="36">
        <v>257836</v>
      </c>
      <c r="D8" s="36">
        <v>257836</v>
      </c>
      <c r="E8" s="36">
        <v>130085.21</v>
      </c>
      <c r="F8" s="36">
        <f t="shared" si="1"/>
        <v>248.70839515902227</v>
      </c>
      <c r="G8" s="36">
        <f t="shared" si="2"/>
        <v>50.452694736188896</v>
      </c>
    </row>
    <row r="9" spans="1:7 16382:16382" x14ac:dyDescent="0.25">
      <c r="A9" s="18" t="s">
        <v>34</v>
      </c>
      <c r="B9" s="38">
        <f>SUM(B10)</f>
        <v>2052406.77</v>
      </c>
      <c r="C9" s="38">
        <f>SUM(C10)</f>
        <v>2241050</v>
      </c>
      <c r="D9" s="38">
        <f>SUM(D10)</f>
        <v>2241050</v>
      </c>
      <c r="E9" s="38">
        <f>SUM(E10)</f>
        <v>1920311.17</v>
      </c>
      <c r="F9" s="38">
        <f t="shared" si="1"/>
        <v>93.563868433351544</v>
      </c>
      <c r="G9" s="38">
        <f t="shared" si="2"/>
        <v>85.68801097699739</v>
      </c>
    </row>
    <row r="10" spans="1:7 16382:16382" ht="25.5" x14ac:dyDescent="0.25">
      <c r="A10" s="14" t="s">
        <v>35</v>
      </c>
      <c r="B10" s="36">
        <v>2052406.77</v>
      </c>
      <c r="C10" s="36">
        <v>2241050</v>
      </c>
      <c r="D10" s="36">
        <v>2241050</v>
      </c>
      <c r="E10" s="36">
        <v>1920311.17</v>
      </c>
      <c r="F10" s="36">
        <f t="shared" si="1"/>
        <v>93.563868433351544</v>
      </c>
      <c r="G10" s="36">
        <f t="shared" si="2"/>
        <v>85.68801097699739</v>
      </c>
    </row>
    <row r="11" spans="1:7 16382:16382" ht="25.5" x14ac:dyDescent="0.25">
      <c r="A11" s="8" t="s">
        <v>36</v>
      </c>
      <c r="B11" s="38">
        <f>SUM(B12:B14)</f>
        <v>5318761.4800000004</v>
      </c>
      <c r="C11" s="38">
        <f>SUM(C12:C14)</f>
        <v>5910590</v>
      </c>
      <c r="D11" s="38">
        <f>SUM(D12:D14)</f>
        <v>5910590</v>
      </c>
      <c r="E11" s="38">
        <f>SUM(E12:E14)</f>
        <v>5907261.6399999997</v>
      </c>
      <c r="F11" s="38">
        <f t="shared" si="1"/>
        <v>111.06460897359133</v>
      </c>
      <c r="G11" s="38">
        <f t="shared" si="2"/>
        <v>99.943688193564427</v>
      </c>
      <c r="XFB11" s="31"/>
    </row>
    <row r="12" spans="1:7 16382:16382" ht="25.5" x14ac:dyDescent="0.25">
      <c r="A12" s="14" t="s">
        <v>37</v>
      </c>
      <c r="B12" s="36">
        <v>573536.03</v>
      </c>
      <c r="C12" s="36">
        <v>573798</v>
      </c>
      <c r="D12" s="36">
        <v>573798</v>
      </c>
      <c r="E12" s="36">
        <v>306003.13</v>
      </c>
      <c r="F12" s="36">
        <f t="shared" si="1"/>
        <v>53.35377622221921</v>
      </c>
      <c r="G12" s="36">
        <f t="shared" si="2"/>
        <v>53.329417321078154</v>
      </c>
    </row>
    <row r="13" spans="1:7 16382:16382" ht="25.5" x14ac:dyDescent="0.25">
      <c r="A13" s="14" t="s">
        <v>38</v>
      </c>
      <c r="B13" s="36">
        <v>169938.78</v>
      </c>
      <c r="C13" s="36">
        <v>177200</v>
      </c>
      <c r="D13" s="36">
        <v>177200</v>
      </c>
      <c r="E13" s="36">
        <v>182431.59</v>
      </c>
      <c r="F13" s="36">
        <f t="shared" si="1"/>
        <v>107.35135911885445</v>
      </c>
      <c r="G13" s="36">
        <f t="shared" si="2"/>
        <v>102.95236455981942</v>
      </c>
    </row>
    <row r="14" spans="1:7 16382:16382" ht="25.5" x14ac:dyDescent="0.25">
      <c r="A14" s="14" t="s">
        <v>39</v>
      </c>
      <c r="B14" s="36">
        <v>4575286.67</v>
      </c>
      <c r="C14" s="36">
        <v>5159592</v>
      </c>
      <c r="D14" s="36">
        <v>5159592</v>
      </c>
      <c r="E14" s="36">
        <v>5418826.9199999999</v>
      </c>
      <c r="F14" s="36">
        <f t="shared" si="1"/>
        <v>118.43688299426273</v>
      </c>
      <c r="G14" s="36">
        <f t="shared" si="2"/>
        <v>105.02432983073081</v>
      </c>
    </row>
    <row r="15" spans="1:7 16382:16382" x14ac:dyDescent="0.25">
      <c r="A15" s="29" t="s">
        <v>40</v>
      </c>
      <c r="B15" s="38">
        <f>SUM(B16:B19)</f>
        <v>148499.95000000001</v>
      </c>
      <c r="C15" s="38">
        <f>SUM(C18:C19)</f>
        <v>1447474</v>
      </c>
      <c r="D15" s="38">
        <f>SUM(D18:D19)</f>
        <v>1447474</v>
      </c>
      <c r="E15" s="38">
        <f>SUM(E16:E19)</f>
        <v>522929.16000000003</v>
      </c>
      <c r="F15" s="38">
        <v>0</v>
      </c>
      <c r="G15" s="38">
        <f t="shared" si="2"/>
        <v>36.127015752959984</v>
      </c>
    </row>
    <row r="16" spans="1:7 16382:16382" x14ac:dyDescent="0.25">
      <c r="A16" s="14" t="s">
        <v>207</v>
      </c>
      <c r="B16" s="36">
        <v>138707.04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25.5" x14ac:dyDescent="0.25">
      <c r="A17" s="14" t="s">
        <v>209</v>
      </c>
      <c r="B17" s="36">
        <v>9792.91</v>
      </c>
      <c r="C17" s="36">
        <v>0</v>
      </c>
      <c r="D17" s="36">
        <v>0</v>
      </c>
      <c r="E17" s="36">
        <v>81545.41</v>
      </c>
      <c r="F17" s="36">
        <v>0</v>
      </c>
      <c r="G17" s="36">
        <v>0</v>
      </c>
    </row>
    <row r="18" spans="1:7" ht="25.5" x14ac:dyDescent="0.25">
      <c r="A18" s="14" t="s">
        <v>191</v>
      </c>
      <c r="B18" s="36">
        <v>0</v>
      </c>
      <c r="C18" s="36">
        <v>1447474</v>
      </c>
      <c r="D18" s="36">
        <v>1447474</v>
      </c>
      <c r="E18" s="36">
        <v>393593.59999999998</v>
      </c>
      <c r="F18" s="36">
        <v>0</v>
      </c>
      <c r="G18" s="36">
        <f t="shared" si="2"/>
        <v>27.191756121353471</v>
      </c>
    </row>
    <row r="19" spans="1:7" ht="25.5" x14ac:dyDescent="0.25">
      <c r="A19" s="14" t="s">
        <v>41</v>
      </c>
      <c r="B19" s="36">
        <v>0</v>
      </c>
      <c r="C19" s="36">
        <v>0</v>
      </c>
      <c r="D19" s="36">
        <v>0</v>
      </c>
      <c r="E19" s="36">
        <v>47790.15</v>
      </c>
      <c r="F19" s="36">
        <v>0</v>
      </c>
      <c r="G19" s="36">
        <v>0</v>
      </c>
    </row>
    <row r="20" spans="1:7" x14ac:dyDescent="0.25">
      <c r="A20" s="29" t="s">
        <v>97</v>
      </c>
      <c r="B20" s="38">
        <f>SUM(B21)</f>
        <v>1550</v>
      </c>
      <c r="C20" s="38">
        <f t="shared" ref="C20:G20" si="3">SUM(C21)</f>
        <v>0</v>
      </c>
      <c r="D20" s="38">
        <f t="shared" si="3"/>
        <v>0</v>
      </c>
      <c r="E20" s="38">
        <f t="shared" si="3"/>
        <v>0</v>
      </c>
      <c r="F20" s="38">
        <f t="shared" si="3"/>
        <v>0</v>
      </c>
      <c r="G20" s="38">
        <f t="shared" si="3"/>
        <v>0</v>
      </c>
    </row>
    <row r="21" spans="1:7" ht="25.5" x14ac:dyDescent="0.25">
      <c r="A21" s="14" t="s">
        <v>194</v>
      </c>
      <c r="B21" s="36">
        <v>1550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8.25" x14ac:dyDescent="0.25">
      <c r="A22" s="29" t="s">
        <v>42</v>
      </c>
      <c r="B22" s="38">
        <f>SUM(B23)</f>
        <v>0</v>
      </c>
      <c r="C22" s="38">
        <f>SUM(C23)</f>
        <v>1000</v>
      </c>
      <c r="D22" s="38">
        <f>SUM(D23)</f>
        <v>1000</v>
      </c>
      <c r="E22" s="38">
        <f>SUM(E23)</f>
        <v>0</v>
      </c>
      <c r="F22" s="38">
        <v>0</v>
      </c>
      <c r="G22" s="38">
        <v>0</v>
      </c>
    </row>
    <row r="23" spans="1:7" ht="51" x14ac:dyDescent="0.25">
      <c r="A23" s="83" t="s">
        <v>43</v>
      </c>
      <c r="B23" s="36">
        <v>0</v>
      </c>
      <c r="C23" s="36">
        <v>1000</v>
      </c>
      <c r="D23" s="36">
        <v>1000</v>
      </c>
      <c r="E23" s="36">
        <v>0</v>
      </c>
      <c r="F23" s="36">
        <v>0</v>
      </c>
      <c r="G23" s="36">
        <v>0</v>
      </c>
    </row>
    <row r="24" spans="1:7" x14ac:dyDescent="0.25">
      <c r="A24" s="32"/>
      <c r="B24" s="33"/>
      <c r="C24" s="33"/>
      <c r="D24" s="33"/>
    </row>
    <row r="25" spans="1:7" ht="18" x14ac:dyDescent="0.25">
      <c r="A25" s="4"/>
      <c r="B25" s="4"/>
      <c r="C25" s="5"/>
      <c r="D25" s="5"/>
    </row>
    <row r="26" spans="1:7" ht="45" x14ac:dyDescent="0.25">
      <c r="A26" s="67" t="s">
        <v>31</v>
      </c>
      <c r="B26" s="67" t="s">
        <v>201</v>
      </c>
      <c r="C26" s="67" t="s">
        <v>178</v>
      </c>
      <c r="D26" s="67" t="s">
        <v>179</v>
      </c>
      <c r="E26" s="67" t="s">
        <v>202</v>
      </c>
      <c r="F26" s="67" t="s">
        <v>101</v>
      </c>
      <c r="G26" s="67" t="s">
        <v>101</v>
      </c>
    </row>
    <row r="27" spans="1:7" x14ac:dyDescent="0.25">
      <c r="A27" s="80">
        <v>1</v>
      </c>
      <c r="B27" s="80">
        <v>2</v>
      </c>
      <c r="C27" s="80">
        <v>3</v>
      </c>
      <c r="D27" s="80">
        <v>4</v>
      </c>
      <c r="E27" s="80">
        <v>5</v>
      </c>
      <c r="F27" s="80" t="s">
        <v>104</v>
      </c>
      <c r="G27" s="80" t="s">
        <v>103</v>
      </c>
    </row>
    <row r="28" spans="1:7" x14ac:dyDescent="0.25">
      <c r="A28" s="29" t="s">
        <v>6</v>
      </c>
      <c r="B28" s="37">
        <f>SUM(B29+B31+B33+B37+B42+B44)</f>
        <v>7615958.46</v>
      </c>
      <c r="C28" s="37">
        <f>SUM(C29+C31+C33+C37+C42+C44)</f>
        <v>9857950</v>
      </c>
      <c r="D28" s="37">
        <f>SUM(D29+D31+D33+D37+D42+D44)</f>
        <v>9857950</v>
      </c>
      <c r="E28" s="37">
        <f>SUM(E29+E31+E33+E37+E42+E44)</f>
        <v>8480587.1799999997</v>
      </c>
      <c r="F28" s="37">
        <f>SUM(E28/B28)*100</f>
        <v>111.35285498918017</v>
      </c>
      <c r="G28" s="37">
        <f>SUM(E28/D28)*100</f>
        <v>86.02789809240258</v>
      </c>
    </row>
    <row r="29" spans="1:7" ht="15.75" customHeight="1" x14ac:dyDescent="0.25">
      <c r="A29" s="18" t="s">
        <v>32</v>
      </c>
      <c r="B29" s="38">
        <f>SUM(B30)</f>
        <v>52304.31</v>
      </c>
      <c r="C29" s="38">
        <f>SUM(C30)</f>
        <v>257836</v>
      </c>
      <c r="D29" s="38">
        <v>257836</v>
      </c>
      <c r="E29" s="38">
        <f>SUM(E30)</f>
        <v>130085.21</v>
      </c>
      <c r="F29" s="38">
        <f t="shared" ref="F29:F36" si="4">SUM(E29/B29)*100</f>
        <v>248.70839515902227</v>
      </c>
      <c r="G29" s="38">
        <f t="shared" ref="G29:G37" si="5">SUM(E29/D29)*100</f>
        <v>50.452694736188896</v>
      </c>
    </row>
    <row r="30" spans="1:7" x14ac:dyDescent="0.25">
      <c r="A30" s="10" t="s">
        <v>33</v>
      </c>
      <c r="B30" s="36">
        <v>52304.31</v>
      </c>
      <c r="C30" s="36">
        <v>257836</v>
      </c>
      <c r="D30" s="36">
        <v>257836</v>
      </c>
      <c r="E30" s="36">
        <v>130085.21</v>
      </c>
      <c r="F30" s="36">
        <f t="shared" si="4"/>
        <v>248.70839515902227</v>
      </c>
      <c r="G30" s="36">
        <f t="shared" si="5"/>
        <v>50.452694736188896</v>
      </c>
    </row>
    <row r="31" spans="1:7" x14ac:dyDescent="0.25">
      <c r="A31" s="18" t="s">
        <v>34</v>
      </c>
      <c r="B31" s="38">
        <f>SUM(B32:B32)</f>
        <v>2139114.7000000002</v>
      </c>
      <c r="C31" s="38">
        <f>SUM(C32:C32)</f>
        <v>2241050</v>
      </c>
      <c r="D31" s="38">
        <v>2241050</v>
      </c>
      <c r="E31" s="38">
        <f>SUM(E32:E32)</f>
        <v>1920311.17</v>
      </c>
      <c r="F31" s="38">
        <f t="shared" si="4"/>
        <v>89.771304455997608</v>
      </c>
      <c r="G31" s="38">
        <f t="shared" si="5"/>
        <v>85.68801097699739</v>
      </c>
    </row>
    <row r="32" spans="1:7" ht="25.5" x14ac:dyDescent="0.25">
      <c r="A32" s="14" t="s">
        <v>35</v>
      </c>
      <c r="B32" s="36">
        <v>2139114.7000000002</v>
      </c>
      <c r="C32" s="36">
        <v>2241050</v>
      </c>
      <c r="D32" s="36">
        <v>2241050</v>
      </c>
      <c r="E32" s="36">
        <v>1920311.17</v>
      </c>
      <c r="F32" s="36">
        <f t="shared" si="4"/>
        <v>89.771304455997608</v>
      </c>
      <c r="G32" s="36">
        <f t="shared" si="5"/>
        <v>85.68801097699739</v>
      </c>
    </row>
    <row r="33" spans="1:7" ht="25.5" x14ac:dyDescent="0.25">
      <c r="A33" s="8" t="s">
        <v>36</v>
      </c>
      <c r="B33" s="38">
        <f>SUM(B34:B36)</f>
        <v>5318761.4800000004</v>
      </c>
      <c r="C33" s="38">
        <f>SUM(C34:C36)</f>
        <v>5910590</v>
      </c>
      <c r="D33" s="38">
        <v>5910590</v>
      </c>
      <c r="E33" s="38">
        <f>SUM(E34:E36)</f>
        <v>5907261.6399999997</v>
      </c>
      <c r="F33" s="38">
        <f t="shared" si="4"/>
        <v>111.06460897359133</v>
      </c>
      <c r="G33" s="38">
        <f t="shared" si="5"/>
        <v>99.943688193564427</v>
      </c>
    </row>
    <row r="34" spans="1:7" ht="25.5" x14ac:dyDescent="0.25">
      <c r="A34" s="14" t="s">
        <v>37</v>
      </c>
      <c r="B34" s="36">
        <v>573536.03</v>
      </c>
      <c r="C34" s="36">
        <v>573798</v>
      </c>
      <c r="D34" s="36">
        <v>573798</v>
      </c>
      <c r="E34" s="36">
        <v>306003.13</v>
      </c>
      <c r="F34" s="36">
        <f t="shared" si="4"/>
        <v>53.35377622221921</v>
      </c>
      <c r="G34" s="36">
        <f t="shared" si="5"/>
        <v>53.329417321078154</v>
      </c>
    </row>
    <row r="35" spans="1:7" ht="25.5" x14ac:dyDescent="0.25">
      <c r="A35" s="14" t="s">
        <v>38</v>
      </c>
      <c r="B35" s="36">
        <v>169938.78</v>
      </c>
      <c r="C35" s="36">
        <v>177200</v>
      </c>
      <c r="D35" s="36">
        <v>177200</v>
      </c>
      <c r="E35" s="36">
        <v>182431.59</v>
      </c>
      <c r="F35" s="36">
        <f t="shared" si="4"/>
        <v>107.35135911885445</v>
      </c>
      <c r="G35" s="36">
        <f t="shared" si="5"/>
        <v>102.95236455981942</v>
      </c>
    </row>
    <row r="36" spans="1:7" ht="25.5" x14ac:dyDescent="0.25">
      <c r="A36" s="14" t="s">
        <v>39</v>
      </c>
      <c r="B36" s="36">
        <v>4575286.67</v>
      </c>
      <c r="C36" s="36">
        <v>5159592</v>
      </c>
      <c r="D36" s="36">
        <v>5159592</v>
      </c>
      <c r="E36" s="36">
        <v>5418826.9199999999</v>
      </c>
      <c r="F36" s="36">
        <f t="shared" si="4"/>
        <v>118.43688299426273</v>
      </c>
      <c r="G36" s="36">
        <f t="shared" si="5"/>
        <v>105.02432983073081</v>
      </c>
    </row>
    <row r="37" spans="1:7" x14ac:dyDescent="0.25">
      <c r="A37" s="29" t="s">
        <v>40</v>
      </c>
      <c r="B37" s="38">
        <f>SUM(B38:B41)</f>
        <v>104227.97</v>
      </c>
      <c r="C37" s="38">
        <f>SUM(C40:C40)</f>
        <v>1447474</v>
      </c>
      <c r="D37" s="38">
        <v>1447474</v>
      </c>
      <c r="E37" s="38">
        <f>SUM(E38:E41)</f>
        <v>522929.16000000003</v>
      </c>
      <c r="F37" s="38">
        <v>0</v>
      </c>
      <c r="G37" s="38">
        <f t="shared" si="5"/>
        <v>36.127015752959984</v>
      </c>
    </row>
    <row r="38" spans="1:7" x14ac:dyDescent="0.25">
      <c r="A38" s="14" t="s">
        <v>207</v>
      </c>
      <c r="B38" s="36">
        <v>92063.69</v>
      </c>
      <c r="C38" s="36"/>
      <c r="D38" s="36"/>
      <c r="E38" s="36">
        <v>0</v>
      </c>
      <c r="F38" s="36"/>
      <c r="G38" s="36"/>
    </row>
    <row r="39" spans="1:7" ht="25.5" x14ac:dyDescent="0.25">
      <c r="A39" s="14" t="s">
        <v>209</v>
      </c>
      <c r="B39" s="36">
        <v>9792.91</v>
      </c>
      <c r="C39" s="36"/>
      <c r="D39" s="36"/>
      <c r="E39" s="36">
        <v>81545.41</v>
      </c>
      <c r="F39" s="36"/>
      <c r="G39" s="36"/>
    </row>
    <row r="40" spans="1:7" ht="25.5" x14ac:dyDescent="0.25">
      <c r="A40" s="14" t="s">
        <v>191</v>
      </c>
      <c r="B40" s="36">
        <v>2371.37</v>
      </c>
      <c r="C40" s="36">
        <v>1447474</v>
      </c>
      <c r="D40" s="36">
        <v>1447474</v>
      </c>
      <c r="E40" s="36">
        <v>393593.59999999998</v>
      </c>
      <c r="F40" s="36">
        <v>0</v>
      </c>
      <c r="G40" s="36">
        <f t="shared" ref="G40:G41" si="6">SUM(E40/D40)*100</f>
        <v>27.191756121353471</v>
      </c>
    </row>
    <row r="41" spans="1:7" ht="38.25" x14ac:dyDescent="0.25">
      <c r="A41" s="14" t="s">
        <v>192</v>
      </c>
      <c r="B41" s="36"/>
      <c r="C41" s="36">
        <v>120000</v>
      </c>
      <c r="D41" s="36">
        <v>120000</v>
      </c>
      <c r="E41" s="36">
        <v>47790.15</v>
      </c>
      <c r="F41" s="36">
        <v>0</v>
      </c>
      <c r="G41" s="36">
        <f t="shared" si="6"/>
        <v>39.825125</v>
      </c>
    </row>
    <row r="42" spans="1:7" x14ac:dyDescent="0.25">
      <c r="A42" s="29" t="s">
        <v>97</v>
      </c>
      <c r="B42" s="41">
        <f>SUM(B43)</f>
        <v>1550</v>
      </c>
      <c r="C42" s="41">
        <f>SUM(C43)</f>
        <v>0</v>
      </c>
      <c r="D42" s="41">
        <v>0</v>
      </c>
      <c r="E42" s="41">
        <f>SUM(E43)</f>
        <v>0</v>
      </c>
      <c r="F42" s="41">
        <v>0</v>
      </c>
      <c r="G42" s="41">
        <v>0</v>
      </c>
    </row>
    <row r="43" spans="1:7" ht="25.5" x14ac:dyDescent="0.25">
      <c r="A43" s="52" t="s">
        <v>98</v>
      </c>
      <c r="B43" s="36">
        <v>1550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8.25" x14ac:dyDescent="0.25">
      <c r="A44" s="29" t="s">
        <v>42</v>
      </c>
      <c r="B44" s="38">
        <f>SUM(B45)</f>
        <v>0</v>
      </c>
      <c r="C44" s="38">
        <f>SUM(C45)</f>
        <v>1000</v>
      </c>
      <c r="D44" s="38">
        <v>1000</v>
      </c>
      <c r="E44" s="38">
        <f>SUM(E45)</f>
        <v>0</v>
      </c>
      <c r="F44" s="38">
        <v>0</v>
      </c>
      <c r="G44" s="38">
        <v>0</v>
      </c>
    </row>
    <row r="45" spans="1:7" ht="51" x14ac:dyDescent="0.25">
      <c r="A45" s="83" t="s">
        <v>43</v>
      </c>
      <c r="B45" s="36">
        <v>0</v>
      </c>
      <c r="C45" s="36">
        <v>1000</v>
      </c>
      <c r="D45" s="36">
        <v>1000</v>
      </c>
      <c r="E45" s="36">
        <v>0</v>
      </c>
      <c r="F45" s="36">
        <v>0</v>
      </c>
      <c r="G45" s="36">
        <v>0</v>
      </c>
    </row>
    <row r="46" spans="1:7" x14ac:dyDescent="0.25">
      <c r="G46" s="81"/>
    </row>
  </sheetData>
  <mergeCells count="1">
    <mergeCell ref="A2:G2"/>
  </mergeCells>
  <pageMargins left="0.7" right="0.7" top="0.75" bottom="0.75" header="0.3" footer="0.3"/>
  <pageSetup paperSize="9" scale="7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5"/>
  <sheetViews>
    <sheetView zoomScaleNormal="100" workbookViewId="0">
      <selection activeCell="F6" sqref="F6"/>
    </sheetView>
  </sheetViews>
  <sheetFormatPr defaultRowHeight="15" x14ac:dyDescent="0.25"/>
  <cols>
    <col min="1" max="1" width="37.7109375" customWidth="1"/>
    <col min="2" max="2" width="21.85546875" customWidth="1"/>
    <col min="3" max="3" width="22.42578125" customWidth="1"/>
    <col min="4" max="4" width="21.42578125" customWidth="1"/>
    <col min="5" max="5" width="17.5703125" customWidth="1"/>
    <col min="6" max="6" width="10.85546875" customWidth="1"/>
    <col min="7" max="7" width="12.140625" customWidth="1"/>
  </cols>
  <sheetData>
    <row r="1" spans="1:7" ht="18" x14ac:dyDescent="0.25">
      <c r="A1" s="4"/>
      <c r="B1" s="4"/>
      <c r="C1" s="5"/>
      <c r="D1" s="5"/>
    </row>
    <row r="2" spans="1:7" ht="15.75" customHeight="1" x14ac:dyDescent="0.25">
      <c r="A2" s="110" t="s">
        <v>198</v>
      </c>
      <c r="B2" s="110"/>
      <c r="C2" s="110"/>
      <c r="D2" s="110"/>
      <c r="E2" s="110"/>
      <c r="F2" s="110"/>
      <c r="G2" s="110"/>
    </row>
    <row r="3" spans="1:7" ht="18" x14ac:dyDescent="0.25">
      <c r="A3" s="4"/>
      <c r="B3" s="4"/>
      <c r="C3" s="5"/>
      <c r="D3" s="5"/>
    </row>
    <row r="4" spans="1:7" ht="45" x14ac:dyDescent="0.25">
      <c r="A4" s="67" t="s">
        <v>31</v>
      </c>
      <c r="B4" s="67" t="s">
        <v>201</v>
      </c>
      <c r="C4" s="67" t="s">
        <v>178</v>
      </c>
      <c r="D4" s="67" t="s">
        <v>179</v>
      </c>
      <c r="E4" s="67" t="s">
        <v>202</v>
      </c>
      <c r="F4" s="67" t="s">
        <v>101</v>
      </c>
      <c r="G4" s="67" t="s">
        <v>101</v>
      </c>
    </row>
    <row r="5" spans="1:7" x14ac:dyDescent="0.25">
      <c r="A5" s="80">
        <v>1</v>
      </c>
      <c r="B5" s="80">
        <v>2</v>
      </c>
      <c r="C5" s="80">
        <v>3</v>
      </c>
      <c r="D5" s="80">
        <v>4</v>
      </c>
      <c r="E5" s="80">
        <v>5</v>
      </c>
      <c r="F5" s="80" t="s">
        <v>104</v>
      </c>
      <c r="G5" s="80" t="s">
        <v>103</v>
      </c>
    </row>
    <row r="6" spans="1:7" ht="15.75" customHeight="1" x14ac:dyDescent="0.25">
      <c r="A6" s="8" t="s">
        <v>45</v>
      </c>
      <c r="B6" s="39">
        <f>SUM(B7+B10)</f>
        <v>7615958.46</v>
      </c>
      <c r="C6" s="39">
        <f>SUM(C7+C10)</f>
        <v>9520110</v>
      </c>
      <c r="D6" s="39">
        <f>SUM(D7+D10)</f>
        <v>9520110</v>
      </c>
      <c r="E6" s="39">
        <f>SUM(E7+E10)</f>
        <v>8480587.1799999997</v>
      </c>
      <c r="F6" s="39">
        <f>SUM(E6/B6)*100</f>
        <v>111.35285498918017</v>
      </c>
      <c r="G6" s="39">
        <f>SUM(E6/D6)*100</f>
        <v>89.080768814646049</v>
      </c>
    </row>
    <row r="7" spans="1:7" ht="15.75" customHeight="1" x14ac:dyDescent="0.25">
      <c r="A7" s="8" t="s">
        <v>46</v>
      </c>
      <c r="B7" s="39">
        <f t="shared" ref="B7:D8" si="0">SUM(B8)</f>
        <v>17566.96</v>
      </c>
      <c r="C7" s="39">
        <f t="shared" si="0"/>
        <v>248536</v>
      </c>
      <c r="D7" s="39">
        <f t="shared" si="0"/>
        <v>248536</v>
      </c>
      <c r="E7" s="39">
        <f>SUM(E8)</f>
        <v>121542.04</v>
      </c>
      <c r="F7" s="39">
        <f t="shared" ref="F7:F8" si="1">SUM(E7/B7)*100</f>
        <v>691.87861758665133</v>
      </c>
      <c r="G7" s="39">
        <f t="shared" ref="G7:G12" si="2">SUM(E7/D7)*100</f>
        <v>48.903193098786488</v>
      </c>
    </row>
    <row r="8" spans="1:7" ht="25.5" x14ac:dyDescent="0.25">
      <c r="A8" s="14" t="s">
        <v>47</v>
      </c>
      <c r="B8" s="42">
        <f t="shared" si="0"/>
        <v>17566.96</v>
      </c>
      <c r="C8" s="42">
        <v>248536</v>
      </c>
      <c r="D8" s="42">
        <v>248536</v>
      </c>
      <c r="E8" s="42">
        <v>121542.04</v>
      </c>
      <c r="F8" s="42">
        <f t="shared" si="1"/>
        <v>691.87861758665133</v>
      </c>
      <c r="G8" s="42">
        <f t="shared" si="2"/>
        <v>48.903193098786488</v>
      </c>
    </row>
    <row r="9" spans="1:7" x14ac:dyDescent="0.25">
      <c r="A9" s="58" t="s">
        <v>48</v>
      </c>
      <c r="B9" s="40">
        <v>17566.96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8" t="s">
        <v>49</v>
      </c>
      <c r="B10" s="39">
        <f>SUM(B11+B13)</f>
        <v>7598391.5</v>
      </c>
      <c r="C10" s="39">
        <f t="shared" ref="C10:F10" si="3">SUM(C11)</f>
        <v>9271574</v>
      </c>
      <c r="D10" s="39">
        <f t="shared" si="3"/>
        <v>9271574</v>
      </c>
      <c r="E10" s="39">
        <f t="shared" si="3"/>
        <v>8359045.1399999997</v>
      </c>
      <c r="F10" s="39">
        <f t="shared" si="3"/>
        <v>110.39637472888882</v>
      </c>
      <c r="G10" s="39">
        <f t="shared" si="2"/>
        <v>90.157778388006165</v>
      </c>
    </row>
    <row r="11" spans="1:7" x14ac:dyDescent="0.25">
      <c r="A11" s="14" t="s">
        <v>50</v>
      </c>
      <c r="B11" s="42">
        <f>SUM(B12)</f>
        <v>7571847.5</v>
      </c>
      <c r="C11" s="42">
        <f>SUM(C12)</f>
        <v>9271574</v>
      </c>
      <c r="D11" s="42">
        <f>SUM(D12)</f>
        <v>9271574</v>
      </c>
      <c r="E11" s="42">
        <f>SUM(E12)</f>
        <v>8359045.1399999997</v>
      </c>
      <c r="F11" s="42">
        <f t="shared" ref="F11:F12" si="4">SUM(E11/B11)*100</f>
        <v>110.39637472888882</v>
      </c>
      <c r="G11" s="42">
        <f t="shared" si="2"/>
        <v>90.157778388006165</v>
      </c>
    </row>
    <row r="12" spans="1:7" x14ac:dyDescent="0.25">
      <c r="A12" s="13" t="s">
        <v>51</v>
      </c>
      <c r="B12" s="40">
        <v>7571847.5</v>
      </c>
      <c r="C12" s="40">
        <v>9271574</v>
      </c>
      <c r="D12" s="40">
        <v>9271574</v>
      </c>
      <c r="E12" s="40">
        <v>8359045.1399999997</v>
      </c>
      <c r="F12" s="40">
        <f t="shared" si="4"/>
        <v>110.39637472888882</v>
      </c>
      <c r="G12" s="40">
        <f t="shared" si="2"/>
        <v>90.157778388006165</v>
      </c>
    </row>
    <row r="13" spans="1:7" ht="25.5" x14ac:dyDescent="0.25">
      <c r="A13" s="14" t="s">
        <v>210</v>
      </c>
      <c r="B13" s="42">
        <f>SUM(B14)</f>
        <v>26544</v>
      </c>
      <c r="C13" s="42"/>
      <c r="D13" s="42"/>
      <c r="E13" s="42"/>
      <c r="F13" s="42"/>
      <c r="G13" s="42"/>
    </row>
    <row r="14" spans="1:7" ht="25.5" x14ac:dyDescent="0.25">
      <c r="A14" s="12" t="s">
        <v>211</v>
      </c>
      <c r="B14" s="40">
        <v>26544</v>
      </c>
      <c r="C14" s="40"/>
      <c r="D14" s="40"/>
      <c r="E14" s="40"/>
      <c r="F14" s="40"/>
      <c r="G14" s="40"/>
    </row>
    <row r="24" spans="7:7" x14ac:dyDescent="0.25">
      <c r="G24" s="90"/>
    </row>
    <row r="25" spans="7:7" x14ac:dyDescent="0.25">
      <c r="G25" s="91"/>
    </row>
  </sheetData>
  <mergeCells count="1">
    <mergeCell ref="A2:G2"/>
  </mergeCells>
  <pageMargins left="0.7" right="0.7" top="0.75" bottom="0.75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6"/>
  <sheetViews>
    <sheetView zoomScaleNormal="100" workbookViewId="0">
      <selection activeCell="G13" sqref="G13"/>
    </sheetView>
  </sheetViews>
  <sheetFormatPr defaultRowHeight="15" x14ac:dyDescent="0.25"/>
  <cols>
    <col min="1" max="1" width="7.42578125" customWidth="1"/>
    <col min="2" max="2" width="8.42578125" customWidth="1"/>
    <col min="3" max="3" width="25.28515625" customWidth="1"/>
    <col min="4" max="4" width="21.42578125" customWidth="1"/>
    <col min="5" max="5" width="22.140625" customWidth="1"/>
    <col min="6" max="6" width="21.7109375" customWidth="1"/>
    <col min="7" max="7" width="20.42578125" customWidth="1"/>
  </cols>
  <sheetData>
    <row r="1" spans="1:9" ht="18" x14ac:dyDescent="0.25">
      <c r="A1" s="4"/>
      <c r="B1" s="4"/>
      <c r="C1" s="4"/>
      <c r="D1" s="4"/>
      <c r="E1" s="5"/>
      <c r="F1" s="5"/>
    </row>
    <row r="2" spans="1:9" ht="18" customHeight="1" x14ac:dyDescent="0.25">
      <c r="A2" s="110" t="s">
        <v>199</v>
      </c>
      <c r="B2" s="110"/>
      <c r="C2" s="110"/>
      <c r="D2" s="110"/>
      <c r="E2" s="110"/>
      <c r="F2" s="110"/>
      <c r="G2" s="110"/>
      <c r="H2" s="110"/>
      <c r="I2" s="110"/>
    </row>
    <row r="3" spans="1:9" ht="18" x14ac:dyDescent="0.25">
      <c r="A3" s="4"/>
      <c r="B3" s="4"/>
      <c r="C3" s="4"/>
      <c r="D3" s="4"/>
      <c r="E3" s="5"/>
      <c r="F3" s="5"/>
    </row>
    <row r="4" spans="1:9" ht="40.5" customHeight="1" x14ac:dyDescent="0.25">
      <c r="A4" s="118" t="s">
        <v>31</v>
      </c>
      <c r="B4" s="118"/>
      <c r="C4" s="119"/>
      <c r="D4" s="67" t="s">
        <v>201</v>
      </c>
      <c r="E4" s="67" t="s">
        <v>178</v>
      </c>
      <c r="F4" s="67" t="s">
        <v>179</v>
      </c>
      <c r="G4" s="67" t="s">
        <v>202</v>
      </c>
      <c r="H4" s="66" t="s">
        <v>101</v>
      </c>
      <c r="I4" s="67" t="s">
        <v>101</v>
      </c>
    </row>
    <row r="5" spans="1:9" x14ac:dyDescent="0.25">
      <c r="A5" s="79">
        <v>1</v>
      </c>
      <c r="B5" s="80"/>
      <c r="C5" s="80"/>
      <c r="D5" s="80">
        <v>2</v>
      </c>
      <c r="E5" s="80">
        <v>3</v>
      </c>
      <c r="F5" s="80">
        <v>4</v>
      </c>
      <c r="G5" s="80">
        <v>5</v>
      </c>
      <c r="H5" s="79" t="s">
        <v>104</v>
      </c>
      <c r="I5" s="80" t="s">
        <v>103</v>
      </c>
    </row>
    <row r="6" spans="1:9" x14ac:dyDescent="0.25">
      <c r="A6" s="27"/>
      <c r="B6" s="28"/>
      <c r="C6" s="26" t="s">
        <v>52</v>
      </c>
      <c r="D6" s="43">
        <f>SUM(D7)</f>
        <v>0</v>
      </c>
      <c r="E6" s="43">
        <f>SUM(E7)</f>
        <v>0</v>
      </c>
      <c r="F6" s="43">
        <f>SUM(F7)</f>
        <v>0</v>
      </c>
      <c r="G6" s="43">
        <v>0</v>
      </c>
      <c r="H6" s="43">
        <v>0</v>
      </c>
      <c r="I6" s="43">
        <v>0</v>
      </c>
    </row>
    <row r="7" spans="1:9" ht="25.5" x14ac:dyDescent="0.25">
      <c r="A7" s="8">
        <v>8</v>
      </c>
      <c r="B7" s="8"/>
      <c r="C7" s="8" t="s">
        <v>53</v>
      </c>
      <c r="D7" s="39">
        <f>SUM(D8)</f>
        <v>0</v>
      </c>
      <c r="E7" s="39">
        <f>SUM(E8)</f>
        <v>0</v>
      </c>
      <c r="F7" s="39">
        <f t="shared" ref="F7:F8" si="0">SUM(D7:E7)</f>
        <v>0</v>
      </c>
      <c r="G7" s="39">
        <v>0</v>
      </c>
      <c r="H7" s="39">
        <v>0</v>
      </c>
      <c r="I7" s="39">
        <v>0</v>
      </c>
    </row>
    <row r="8" spans="1:9" ht="25.5" x14ac:dyDescent="0.25">
      <c r="A8" s="8"/>
      <c r="B8" s="12">
        <v>83</v>
      </c>
      <c r="C8" s="12" t="s">
        <v>54</v>
      </c>
      <c r="D8" s="40">
        <v>0</v>
      </c>
      <c r="E8" s="40">
        <v>0</v>
      </c>
      <c r="F8" s="40">
        <f t="shared" si="0"/>
        <v>0</v>
      </c>
      <c r="G8" s="40">
        <v>0</v>
      </c>
      <c r="H8" s="40">
        <v>0</v>
      </c>
      <c r="I8" s="40">
        <v>0</v>
      </c>
    </row>
    <row r="9" spans="1:9" x14ac:dyDescent="0.25">
      <c r="A9" s="8"/>
      <c r="B9" s="12"/>
      <c r="C9" s="30"/>
      <c r="D9" s="40"/>
      <c r="E9" s="40"/>
      <c r="F9" s="40"/>
      <c r="G9" s="40"/>
      <c r="H9" s="40"/>
      <c r="I9" s="40"/>
    </row>
    <row r="10" spans="1:9" x14ac:dyDescent="0.25">
      <c r="A10" s="8"/>
      <c r="B10" s="12"/>
      <c r="C10" s="26" t="s">
        <v>55</v>
      </c>
      <c r="D10" s="43">
        <f t="shared" ref="D10:E11" si="1">SUM(D11)</f>
        <v>337839.84</v>
      </c>
      <c r="E10" s="43">
        <f t="shared" si="1"/>
        <v>337840</v>
      </c>
      <c r="F10" s="43">
        <f>SUM(F11)</f>
        <v>337840</v>
      </c>
      <c r="G10" s="43">
        <f>SUM(G11)</f>
        <v>337839.84</v>
      </c>
      <c r="H10" s="43">
        <f>SUM(G10/D10)*100</f>
        <v>100</v>
      </c>
      <c r="I10" s="43">
        <f>SUM(G10/F10)*100</f>
        <v>99.999952640303107</v>
      </c>
    </row>
    <row r="11" spans="1:9" ht="25.5" x14ac:dyDescent="0.25">
      <c r="A11" s="11">
        <v>5</v>
      </c>
      <c r="B11" s="11"/>
      <c r="C11" s="18" t="s">
        <v>56</v>
      </c>
      <c r="D11" s="39">
        <f t="shared" si="1"/>
        <v>337839.84</v>
      </c>
      <c r="E11" s="39">
        <f t="shared" si="1"/>
        <v>337840</v>
      </c>
      <c r="F11" s="39">
        <f>SUM(F12)</f>
        <v>337840</v>
      </c>
      <c r="G11" s="39">
        <f>SUM(G12)</f>
        <v>337839.84</v>
      </c>
      <c r="H11" s="39">
        <f t="shared" ref="H11:H12" si="2">SUM(G11/D11)*100</f>
        <v>100</v>
      </c>
      <c r="I11" s="39">
        <f t="shared" ref="I11:I12" si="3">SUM(G11/F11)*100</f>
        <v>99.999952640303107</v>
      </c>
    </row>
    <row r="12" spans="1:9" ht="25.5" x14ac:dyDescent="0.25">
      <c r="A12" s="12"/>
      <c r="B12" s="12">
        <v>54</v>
      </c>
      <c r="C12" s="19" t="s">
        <v>57</v>
      </c>
      <c r="D12" s="40">
        <v>337839.84</v>
      </c>
      <c r="E12" s="40">
        <v>337840</v>
      </c>
      <c r="F12" s="40">
        <v>337840</v>
      </c>
      <c r="G12" s="40">
        <v>337839.84</v>
      </c>
      <c r="H12" s="40">
        <f t="shared" si="2"/>
        <v>100</v>
      </c>
      <c r="I12" s="40">
        <f t="shared" si="3"/>
        <v>99.999952640303107</v>
      </c>
    </row>
    <row r="13" spans="1:9" x14ac:dyDescent="0.25">
      <c r="A13" s="128" t="s">
        <v>13</v>
      </c>
      <c r="B13" s="128"/>
      <c r="C13" s="128"/>
      <c r="D13" s="78">
        <f>SUM(D6-D10)</f>
        <v>-337839.84</v>
      </c>
      <c r="E13" s="78">
        <f t="shared" ref="E13:I13" si="4">SUM(E6-E10)</f>
        <v>-337840</v>
      </c>
      <c r="F13" s="78">
        <f t="shared" si="4"/>
        <v>-337840</v>
      </c>
      <c r="G13" s="78">
        <f t="shared" si="4"/>
        <v>-337839.84</v>
      </c>
      <c r="H13" s="78">
        <f t="shared" si="4"/>
        <v>-100</v>
      </c>
      <c r="I13" s="78">
        <f t="shared" si="4"/>
        <v>-99.999952640303107</v>
      </c>
    </row>
    <row r="16" spans="1:9" ht="15.75" customHeight="1" x14ac:dyDescent="0.25"/>
  </sheetData>
  <mergeCells count="3">
    <mergeCell ref="A13:C13"/>
    <mergeCell ref="A4:C4"/>
    <mergeCell ref="A2:I2"/>
  </mergeCells>
  <pageMargins left="0.7" right="0.7" top="0.75" bottom="0.75" header="0.3" footer="0.3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7"/>
  <sheetViews>
    <sheetView zoomScaleNormal="100" workbookViewId="0">
      <selection activeCell="E10" sqref="E10"/>
    </sheetView>
  </sheetViews>
  <sheetFormatPr defaultRowHeight="15" x14ac:dyDescent="0.25"/>
  <cols>
    <col min="1" max="1" width="25.28515625" customWidth="1"/>
    <col min="2" max="2" width="21.5703125" customWidth="1"/>
    <col min="3" max="3" width="21" customWidth="1"/>
    <col min="4" max="4" width="19.85546875" customWidth="1"/>
    <col min="5" max="5" width="20.85546875" customWidth="1"/>
  </cols>
  <sheetData>
    <row r="1" spans="1:7" ht="18" x14ac:dyDescent="0.25">
      <c r="A1" s="4"/>
      <c r="B1" s="4"/>
      <c r="C1" s="5"/>
      <c r="D1" s="5"/>
    </row>
    <row r="2" spans="1:7" ht="18" customHeight="1" x14ac:dyDescent="0.25">
      <c r="A2" s="110" t="s">
        <v>200</v>
      </c>
      <c r="B2" s="110"/>
      <c r="C2" s="110"/>
      <c r="D2" s="110"/>
      <c r="E2" s="110"/>
      <c r="F2" s="110"/>
      <c r="G2" s="110"/>
    </row>
    <row r="3" spans="1:7" ht="18" x14ac:dyDescent="0.25">
      <c r="A3" s="4"/>
      <c r="B3" s="4"/>
      <c r="C3" s="5"/>
      <c r="D3" s="5"/>
    </row>
    <row r="4" spans="1:7" ht="30" x14ac:dyDescent="0.25">
      <c r="A4" s="66" t="s">
        <v>31</v>
      </c>
      <c r="B4" s="67" t="s">
        <v>201</v>
      </c>
      <c r="C4" s="67" t="s">
        <v>178</v>
      </c>
      <c r="D4" s="67" t="s">
        <v>179</v>
      </c>
      <c r="E4" s="67" t="s">
        <v>202</v>
      </c>
      <c r="F4" s="67" t="s">
        <v>101</v>
      </c>
      <c r="G4" s="67" t="s">
        <v>101</v>
      </c>
    </row>
    <row r="5" spans="1:7" x14ac:dyDescent="0.25">
      <c r="A5" s="79">
        <v>1</v>
      </c>
      <c r="B5" s="80">
        <v>2</v>
      </c>
      <c r="C5" s="80">
        <v>3</v>
      </c>
      <c r="D5" s="80">
        <v>4</v>
      </c>
      <c r="E5" s="80">
        <v>5</v>
      </c>
      <c r="F5" s="80" t="s">
        <v>104</v>
      </c>
      <c r="G5" s="80" t="s">
        <v>103</v>
      </c>
    </row>
    <row r="6" spans="1:7" x14ac:dyDescent="0.25">
      <c r="A6" s="8" t="s">
        <v>52</v>
      </c>
      <c r="B6" s="43">
        <f t="shared" ref="B6:C7" si="0">SUM(B7)</f>
        <v>0</v>
      </c>
      <c r="C6" s="43">
        <f t="shared" si="0"/>
        <v>0</v>
      </c>
      <c r="D6" s="43">
        <f>SUM(B6:C6)</f>
        <v>0</v>
      </c>
      <c r="E6" s="43">
        <f>SUM(E7)</f>
        <v>0</v>
      </c>
      <c r="F6" s="43">
        <v>0</v>
      </c>
      <c r="G6" s="43">
        <v>0</v>
      </c>
    </row>
    <row r="7" spans="1:7" ht="25.5" x14ac:dyDescent="0.25">
      <c r="A7" s="8" t="s">
        <v>58</v>
      </c>
      <c r="B7" s="39">
        <f t="shared" si="0"/>
        <v>0</v>
      </c>
      <c r="C7" s="39">
        <f t="shared" si="0"/>
        <v>0</v>
      </c>
      <c r="D7" s="39">
        <f t="shared" ref="D7:D16" si="1">SUM(B7:C7)</f>
        <v>0</v>
      </c>
      <c r="E7" s="39">
        <f>SUM(E8)</f>
        <v>0</v>
      </c>
      <c r="F7" s="39">
        <v>0</v>
      </c>
      <c r="G7" s="39">
        <v>0</v>
      </c>
    </row>
    <row r="8" spans="1:7" ht="25.5" x14ac:dyDescent="0.25">
      <c r="A8" s="14" t="s">
        <v>44</v>
      </c>
      <c r="B8" s="40">
        <v>0</v>
      </c>
      <c r="C8" s="40">
        <v>0</v>
      </c>
      <c r="D8" s="40">
        <f t="shared" si="1"/>
        <v>0</v>
      </c>
      <c r="E8" s="40">
        <v>0</v>
      </c>
      <c r="F8" s="40">
        <v>0</v>
      </c>
      <c r="G8" s="40">
        <v>0</v>
      </c>
    </row>
    <row r="9" spans="1:7" x14ac:dyDescent="0.25">
      <c r="A9" s="14"/>
      <c r="B9" s="40"/>
      <c r="C9" s="40"/>
      <c r="D9" s="40"/>
      <c r="E9" s="40"/>
      <c r="F9" s="40"/>
      <c r="G9" s="40"/>
    </row>
    <row r="10" spans="1:7" x14ac:dyDescent="0.25">
      <c r="A10" s="8" t="s">
        <v>55</v>
      </c>
      <c r="B10" s="43">
        <f>SUM(B11+B13)</f>
        <v>337839.83999999997</v>
      </c>
      <c r="C10" s="43">
        <f>SUM(C11+C13)</f>
        <v>337840</v>
      </c>
      <c r="D10" s="43">
        <f>SUM(D11+D13)</f>
        <v>337840</v>
      </c>
      <c r="E10" s="43">
        <f>SUM(E11+E13)</f>
        <v>337839.83999999997</v>
      </c>
      <c r="F10" s="43">
        <f>SUM(E10/B10)*100</f>
        <v>100</v>
      </c>
      <c r="G10" s="43">
        <f>SUM(E10/D10)*100</f>
        <v>99.999952640303093</v>
      </c>
    </row>
    <row r="11" spans="1:7" ht="25.5" x14ac:dyDescent="0.25">
      <c r="A11" s="18" t="s">
        <v>36</v>
      </c>
      <c r="B11" s="39">
        <f>SUM(B12)</f>
        <v>265445</v>
      </c>
      <c r="C11" s="39">
        <f>SUM(C12)</f>
        <v>265445</v>
      </c>
      <c r="D11" s="39">
        <f>SUM(D12)</f>
        <v>265445</v>
      </c>
      <c r="E11" s="39">
        <f>SUM(E12)</f>
        <v>265445</v>
      </c>
      <c r="F11" s="39">
        <f t="shared" ref="F11:F12" si="2">SUM(E11/B11)*100</f>
        <v>100</v>
      </c>
      <c r="G11" s="39">
        <f t="shared" ref="G11:G14" si="3">SUM(E11/D11)*100</f>
        <v>100</v>
      </c>
    </row>
    <row r="12" spans="1:7" ht="25.5" x14ac:dyDescent="0.25">
      <c r="A12" s="14" t="s">
        <v>37</v>
      </c>
      <c r="B12" s="40">
        <v>265445</v>
      </c>
      <c r="C12" s="40">
        <v>265445</v>
      </c>
      <c r="D12" s="40">
        <v>265445</v>
      </c>
      <c r="E12" s="40">
        <v>265445</v>
      </c>
      <c r="F12" s="40">
        <f t="shared" si="2"/>
        <v>100</v>
      </c>
      <c r="G12" s="40">
        <f t="shared" si="3"/>
        <v>100</v>
      </c>
    </row>
    <row r="13" spans="1:7" x14ac:dyDescent="0.25">
      <c r="A13" s="18" t="s">
        <v>34</v>
      </c>
      <c r="B13" s="39">
        <f>SUM(B14)</f>
        <v>72394.84</v>
      </c>
      <c r="C13" s="39">
        <f>SUM(C14)</f>
        <v>72395</v>
      </c>
      <c r="D13" s="39">
        <f>SUM(D14)</f>
        <v>72395</v>
      </c>
      <c r="E13" s="39">
        <f>SUM(E14)</f>
        <v>72394.84</v>
      </c>
      <c r="F13" s="39">
        <v>0</v>
      </c>
      <c r="G13" s="39">
        <f t="shared" si="3"/>
        <v>99.99977899026176</v>
      </c>
    </row>
    <row r="14" spans="1:7" x14ac:dyDescent="0.25">
      <c r="A14" s="10" t="s">
        <v>59</v>
      </c>
      <c r="B14" s="40">
        <v>72394.84</v>
      </c>
      <c r="C14" s="40">
        <v>72395</v>
      </c>
      <c r="D14" s="40">
        <v>72395</v>
      </c>
      <c r="E14" s="40">
        <v>72394.84</v>
      </c>
      <c r="F14" s="40">
        <v>0</v>
      </c>
      <c r="G14" s="40">
        <f t="shared" si="3"/>
        <v>99.99977899026176</v>
      </c>
    </row>
    <row r="15" spans="1:7" ht="25.5" x14ac:dyDescent="0.25">
      <c r="A15" s="8" t="s">
        <v>58</v>
      </c>
      <c r="B15" s="39">
        <f>SUM(B16)</f>
        <v>0</v>
      </c>
      <c r="C15" s="39">
        <f>SUM(C16)</f>
        <v>0</v>
      </c>
      <c r="D15" s="39">
        <f t="shared" si="1"/>
        <v>0</v>
      </c>
      <c r="E15" s="39">
        <v>0</v>
      </c>
      <c r="F15" s="39">
        <v>0</v>
      </c>
      <c r="G15" s="39">
        <v>0</v>
      </c>
    </row>
    <row r="16" spans="1:7" ht="25.5" x14ac:dyDescent="0.25">
      <c r="A16" s="14" t="s">
        <v>44</v>
      </c>
      <c r="B16" s="40">
        <v>0</v>
      </c>
      <c r="C16" s="40">
        <v>0</v>
      </c>
      <c r="D16" s="40">
        <f t="shared" si="1"/>
        <v>0</v>
      </c>
      <c r="E16" s="40">
        <v>0</v>
      </c>
      <c r="F16" s="40">
        <v>0</v>
      </c>
      <c r="G16" s="40">
        <v>0</v>
      </c>
    </row>
    <row r="17" spans="1:7" x14ac:dyDescent="0.25">
      <c r="A17" s="77" t="s">
        <v>13</v>
      </c>
      <c r="B17" s="78">
        <f>SUM(B6-B10)</f>
        <v>-337839.83999999997</v>
      </c>
      <c r="C17" s="78">
        <f t="shared" ref="C17:G17" si="4">SUM(C6-C10)</f>
        <v>-337840</v>
      </c>
      <c r="D17" s="78">
        <f t="shared" si="4"/>
        <v>-337840</v>
      </c>
      <c r="E17" s="78">
        <f t="shared" si="4"/>
        <v>-337839.83999999997</v>
      </c>
      <c r="F17" s="78">
        <f t="shared" si="4"/>
        <v>-100</v>
      </c>
      <c r="G17" s="78">
        <f t="shared" si="4"/>
        <v>-99.999952640303093</v>
      </c>
    </row>
  </sheetData>
  <mergeCells count="1">
    <mergeCell ref="A2:G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45"/>
  <sheetViews>
    <sheetView tabSelected="1" topLeftCell="A94" zoomScaleNormal="100" workbookViewId="0">
      <selection activeCell="G139" sqref="G13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7.28515625" customWidth="1"/>
    <col min="5" max="5" width="21.42578125" customWidth="1"/>
    <col min="6" max="6" width="22" customWidth="1"/>
    <col min="7" max="7" width="25.28515625" customWidth="1"/>
    <col min="8" max="8" width="11.7109375" customWidth="1"/>
    <col min="11" max="11" width="11.5703125" bestFit="1" customWidth="1"/>
    <col min="12" max="12" width="11.7109375" bestFit="1" customWidth="1"/>
    <col min="13" max="13" width="11.5703125" bestFit="1" customWidth="1"/>
  </cols>
  <sheetData>
    <row r="1" spans="1:13" ht="15" customHeight="1" x14ac:dyDescent="0.25">
      <c r="A1" s="44"/>
      <c r="B1" s="44"/>
      <c r="C1" s="44"/>
      <c r="D1" s="44"/>
      <c r="E1" s="44"/>
      <c r="F1" s="44"/>
      <c r="G1" s="44"/>
      <c r="H1" s="44"/>
      <c r="I1" s="44"/>
    </row>
    <row r="2" spans="1:13" ht="18" customHeight="1" x14ac:dyDescent="0.25">
      <c r="A2" s="110" t="s">
        <v>60</v>
      </c>
      <c r="B2" s="147"/>
      <c r="C2" s="147"/>
      <c r="D2" s="147"/>
      <c r="E2" s="147"/>
      <c r="F2" s="147"/>
      <c r="G2" s="147"/>
      <c r="H2" s="147"/>
    </row>
    <row r="3" spans="1:13" ht="18" x14ac:dyDescent="0.25">
      <c r="A3" s="4"/>
      <c r="B3" s="4"/>
      <c r="C3" s="4"/>
      <c r="D3" s="4"/>
      <c r="E3" s="4"/>
      <c r="F3" s="4"/>
      <c r="G3" s="5"/>
      <c r="H3" s="5"/>
    </row>
    <row r="4" spans="1:13" ht="29.25" customHeight="1" x14ac:dyDescent="0.25">
      <c r="A4" s="148" t="s">
        <v>31</v>
      </c>
      <c r="B4" s="148"/>
      <c r="C4" s="148"/>
      <c r="D4" s="149"/>
      <c r="E4" s="70" t="s">
        <v>178</v>
      </c>
      <c r="F4" s="70" t="s">
        <v>179</v>
      </c>
      <c r="G4" s="70" t="s">
        <v>202</v>
      </c>
      <c r="H4" s="70" t="s">
        <v>172</v>
      </c>
      <c r="M4" s="54"/>
    </row>
    <row r="5" spans="1:13" ht="18" customHeight="1" x14ac:dyDescent="0.25">
      <c r="A5" s="150">
        <v>1</v>
      </c>
      <c r="B5" s="148"/>
      <c r="C5" s="148"/>
      <c r="D5" s="149"/>
      <c r="E5" s="69">
        <v>2</v>
      </c>
      <c r="F5" s="70">
        <v>3</v>
      </c>
      <c r="G5" s="70">
        <v>4</v>
      </c>
      <c r="H5" s="70" t="s">
        <v>171</v>
      </c>
      <c r="M5" s="54"/>
    </row>
    <row r="6" spans="1:13" ht="32.25" customHeight="1" x14ac:dyDescent="0.25">
      <c r="A6" s="144" t="s">
        <v>61</v>
      </c>
      <c r="B6" s="145"/>
      <c r="C6" s="145"/>
      <c r="D6" s="146"/>
      <c r="E6" s="71">
        <f>SUM(E7:E11)</f>
        <v>9477950</v>
      </c>
      <c r="F6" s="71">
        <f>SUM(F7:F11)</f>
        <v>9477950</v>
      </c>
      <c r="G6" s="71">
        <f>SUM(G7:G11)</f>
        <v>8818427.0199999996</v>
      </c>
      <c r="H6" s="71">
        <f>SUM(G6/F6)*100</f>
        <v>93.041501801549913</v>
      </c>
    </row>
    <row r="7" spans="1:13" ht="16.5" customHeight="1" x14ac:dyDescent="0.25">
      <c r="A7" s="144" t="s">
        <v>62</v>
      </c>
      <c r="B7" s="145"/>
      <c r="C7" s="145"/>
      <c r="D7" s="146"/>
      <c r="E7" s="71">
        <f>SUM(E111+E117+E122+E132+E137)</f>
        <v>831634</v>
      </c>
      <c r="F7" s="71">
        <f>SUM(F111+F117+F122+F132+F137)</f>
        <v>831634</v>
      </c>
      <c r="G7" s="71">
        <f>SUM(G112+G119+G124+G134+G139)</f>
        <v>701533.34000000008</v>
      </c>
      <c r="H7" s="71">
        <f t="shared" ref="H7:H49" si="0">SUM(G7/F7)*100</f>
        <v>84.356019595158457</v>
      </c>
    </row>
    <row r="8" spans="1:13" ht="20.25" customHeight="1" x14ac:dyDescent="0.25">
      <c r="A8" s="144" t="s">
        <v>63</v>
      </c>
      <c r="B8" s="145"/>
      <c r="C8" s="145"/>
      <c r="D8" s="146"/>
      <c r="E8" s="71">
        <f>SUM(E14)</f>
        <v>1741050</v>
      </c>
      <c r="F8" s="71">
        <f>SUM(F14)</f>
        <v>1741050</v>
      </c>
      <c r="G8" s="71">
        <f>SUM(G14)</f>
        <v>1992706.01</v>
      </c>
      <c r="H8" s="71">
        <f t="shared" si="0"/>
        <v>114.454266678154</v>
      </c>
    </row>
    <row r="9" spans="1:13" ht="19.5" customHeight="1" x14ac:dyDescent="0.25">
      <c r="A9" s="144" t="s">
        <v>64</v>
      </c>
      <c r="B9" s="145"/>
      <c r="C9" s="145"/>
      <c r="D9" s="146"/>
      <c r="E9" s="71">
        <f>SUM(E51+E54)</f>
        <v>5336792</v>
      </c>
      <c r="F9" s="71">
        <f>SUM(F51+F54)</f>
        <v>5336792</v>
      </c>
      <c r="G9" s="71">
        <f>SUM(G51+G54)</f>
        <v>5601258.5099999998</v>
      </c>
      <c r="H9" s="71">
        <f t="shared" si="0"/>
        <v>104.9555333990907</v>
      </c>
    </row>
    <row r="10" spans="1:13" ht="18.75" customHeight="1" x14ac:dyDescent="0.25">
      <c r="A10" s="144" t="s">
        <v>65</v>
      </c>
      <c r="B10" s="145"/>
      <c r="C10" s="145"/>
      <c r="D10" s="146"/>
      <c r="E10" s="71">
        <f>SUM(E91+E104)</f>
        <v>1567474</v>
      </c>
      <c r="F10" s="71">
        <f>SUM(F91+F104)</f>
        <v>1567474</v>
      </c>
      <c r="G10" s="71">
        <f>SUM(G91+G94+G104)</f>
        <v>522929.16</v>
      </c>
      <c r="H10" s="71">
        <f t="shared" si="0"/>
        <v>33.361265322423215</v>
      </c>
    </row>
    <row r="11" spans="1:13" ht="27.75" customHeight="1" x14ac:dyDescent="0.25">
      <c r="A11" s="144" t="s">
        <v>66</v>
      </c>
      <c r="B11" s="145"/>
      <c r="C11" s="145"/>
      <c r="D11" s="146"/>
      <c r="E11" s="71">
        <f>SUM(E101)</f>
        <v>1000</v>
      </c>
      <c r="F11" s="71">
        <f>SUM(F101)</f>
        <v>1000</v>
      </c>
      <c r="G11" s="71">
        <f>SUM(G101)</f>
        <v>0</v>
      </c>
      <c r="H11" s="71">
        <v>0</v>
      </c>
    </row>
    <row r="12" spans="1:13" ht="35.25" customHeight="1" x14ac:dyDescent="0.25">
      <c r="A12" s="138" t="s">
        <v>67</v>
      </c>
      <c r="B12" s="139"/>
      <c r="C12" s="140"/>
      <c r="D12" s="68" t="s">
        <v>68</v>
      </c>
      <c r="E12" s="72">
        <f>SUM(E13+E103)</f>
        <v>8646316</v>
      </c>
      <c r="F12" s="72">
        <f>SUM(F13+F103)</f>
        <v>8646316</v>
      </c>
      <c r="G12" s="72">
        <f>SUM(G13+G103)</f>
        <v>8035348.2699999996</v>
      </c>
      <c r="H12" s="72">
        <f t="shared" si="0"/>
        <v>92.933779773952267</v>
      </c>
      <c r="J12" s="31"/>
      <c r="K12" s="54"/>
    </row>
    <row r="13" spans="1:13" ht="30" x14ac:dyDescent="0.25">
      <c r="A13" s="141" t="s">
        <v>69</v>
      </c>
      <c r="B13" s="142"/>
      <c r="C13" s="143"/>
      <c r="D13" s="73" t="s">
        <v>70</v>
      </c>
      <c r="E13" s="74">
        <f>SUM(E14+E51+E54+E91+E101)</f>
        <v>7198842</v>
      </c>
      <c r="F13" s="74">
        <f t="shared" ref="F13:G13" si="1">SUM(F14+F51+F54+F91+F101)</f>
        <v>7198842</v>
      </c>
      <c r="G13" s="74">
        <f t="shared" si="1"/>
        <v>7641754.6699999999</v>
      </c>
      <c r="H13" s="74">
        <f t="shared" si="0"/>
        <v>106.15255439694329</v>
      </c>
      <c r="K13" s="54"/>
    </row>
    <row r="14" spans="1:13" x14ac:dyDescent="0.25">
      <c r="A14" s="129" t="s">
        <v>71</v>
      </c>
      <c r="B14" s="130"/>
      <c r="C14" s="131"/>
      <c r="D14" s="75" t="s">
        <v>72</v>
      </c>
      <c r="E14" s="76">
        <f>SUM(E15+E18+E33+E38+E41+E49+E47)</f>
        <v>1741050</v>
      </c>
      <c r="F14" s="76">
        <f>SUM(F15+F18+F33+F41+F47+F49)</f>
        <v>1741050</v>
      </c>
      <c r="G14" s="76">
        <f>SUM(G15+G18+G33+G38+G41+G47+G49)</f>
        <v>1992706.01</v>
      </c>
      <c r="H14" s="76">
        <f t="shared" si="0"/>
        <v>114.454266678154</v>
      </c>
      <c r="J14" s="31"/>
    </row>
    <row r="15" spans="1:13" x14ac:dyDescent="0.25">
      <c r="A15" s="135">
        <v>31</v>
      </c>
      <c r="B15" s="136"/>
      <c r="C15" s="137"/>
      <c r="D15" s="51" t="s">
        <v>24</v>
      </c>
      <c r="E15" s="41">
        <v>1082359</v>
      </c>
      <c r="F15" s="41">
        <v>1082359</v>
      </c>
      <c r="G15" s="41">
        <f>SUM(G16:G17)</f>
        <v>1005361.15</v>
      </c>
      <c r="H15" s="41">
        <f t="shared" si="0"/>
        <v>92.886108028851794</v>
      </c>
      <c r="J15" s="31"/>
      <c r="K15" s="54"/>
    </row>
    <row r="16" spans="1:13" x14ac:dyDescent="0.25">
      <c r="A16" s="132">
        <v>3111</v>
      </c>
      <c r="B16" s="133"/>
      <c r="C16" s="134"/>
      <c r="D16" s="53" t="s">
        <v>122</v>
      </c>
      <c r="E16" s="36">
        <v>0</v>
      </c>
      <c r="F16" s="36">
        <v>0</v>
      </c>
      <c r="G16" s="36">
        <v>839474.67</v>
      </c>
      <c r="H16" s="36">
        <v>0</v>
      </c>
      <c r="J16" s="31"/>
      <c r="K16" s="54"/>
      <c r="L16" s="54"/>
    </row>
    <row r="17" spans="1:12" x14ac:dyDescent="0.25">
      <c r="A17" s="132">
        <v>3121</v>
      </c>
      <c r="B17" s="133"/>
      <c r="C17" s="134"/>
      <c r="D17" s="53" t="s">
        <v>125</v>
      </c>
      <c r="E17" s="36">
        <v>0</v>
      </c>
      <c r="F17" s="36">
        <v>0</v>
      </c>
      <c r="G17" s="36">
        <v>165886.48000000001</v>
      </c>
      <c r="H17" s="36">
        <v>0</v>
      </c>
      <c r="J17" s="31"/>
      <c r="K17" s="54"/>
      <c r="L17" s="54"/>
    </row>
    <row r="18" spans="1:12" x14ac:dyDescent="0.25">
      <c r="A18" s="135">
        <v>32</v>
      </c>
      <c r="B18" s="136"/>
      <c r="C18" s="137"/>
      <c r="D18" s="51" t="s">
        <v>25</v>
      </c>
      <c r="E18" s="41">
        <v>526860</v>
      </c>
      <c r="F18" s="41">
        <v>526860</v>
      </c>
      <c r="G18" s="41">
        <f>SUM(G19:G32)</f>
        <v>625773.06999999995</v>
      </c>
      <c r="H18" s="41">
        <f t="shared" si="0"/>
        <v>118.77407091067835</v>
      </c>
    </row>
    <row r="19" spans="1:12" x14ac:dyDescent="0.25">
      <c r="A19" s="132">
        <v>3211</v>
      </c>
      <c r="B19" s="133"/>
      <c r="C19" s="134"/>
      <c r="D19" s="9" t="s">
        <v>128</v>
      </c>
      <c r="E19" s="36">
        <v>0</v>
      </c>
      <c r="F19" s="36">
        <v>0</v>
      </c>
      <c r="G19" s="36">
        <v>11942.46</v>
      </c>
      <c r="H19" s="36">
        <v>0</v>
      </c>
    </row>
    <row r="20" spans="1:12" ht="25.5" x14ac:dyDescent="0.25">
      <c r="A20" s="132">
        <v>3212</v>
      </c>
      <c r="B20" s="133"/>
      <c r="C20" s="134"/>
      <c r="D20" s="56" t="s">
        <v>129</v>
      </c>
      <c r="E20" s="36">
        <v>0</v>
      </c>
      <c r="F20" s="36">
        <v>0</v>
      </c>
      <c r="G20" s="36">
        <v>5360.08</v>
      </c>
      <c r="H20" s="36">
        <v>0</v>
      </c>
    </row>
    <row r="21" spans="1:12" x14ac:dyDescent="0.25">
      <c r="A21" s="132">
        <v>3222</v>
      </c>
      <c r="B21" s="133"/>
      <c r="C21" s="134"/>
      <c r="D21" s="56" t="s">
        <v>133</v>
      </c>
      <c r="E21" s="36">
        <v>0</v>
      </c>
      <c r="F21" s="36">
        <v>0</v>
      </c>
      <c r="G21" s="36">
        <v>248645.93</v>
      </c>
      <c r="H21" s="36">
        <v>0</v>
      </c>
    </row>
    <row r="22" spans="1:12" x14ac:dyDescent="0.25">
      <c r="A22" s="132">
        <v>3232</v>
      </c>
      <c r="B22" s="133"/>
      <c r="C22" s="134"/>
      <c r="D22" s="56" t="s">
        <v>139</v>
      </c>
      <c r="E22" s="36">
        <v>0</v>
      </c>
      <c r="F22" s="36">
        <v>0</v>
      </c>
      <c r="G22" s="36">
        <v>59709.64</v>
      </c>
      <c r="H22" s="36">
        <v>0</v>
      </c>
    </row>
    <row r="23" spans="1:12" x14ac:dyDescent="0.25">
      <c r="A23" s="132">
        <v>3233</v>
      </c>
      <c r="B23" s="133">
        <v>3233</v>
      </c>
      <c r="C23" s="134">
        <v>3233</v>
      </c>
      <c r="D23" s="56" t="s">
        <v>140</v>
      </c>
      <c r="E23" s="36">
        <v>0</v>
      </c>
      <c r="F23" s="36">
        <v>0</v>
      </c>
      <c r="G23" s="36">
        <v>38736.18</v>
      </c>
      <c r="H23" s="36">
        <v>0</v>
      </c>
    </row>
    <row r="24" spans="1:12" x14ac:dyDescent="0.25">
      <c r="A24" s="48">
        <v>3235</v>
      </c>
      <c r="B24" s="49"/>
      <c r="C24" s="50"/>
      <c r="D24" s="56" t="s">
        <v>142</v>
      </c>
      <c r="E24" s="36">
        <v>0</v>
      </c>
      <c r="F24" s="36">
        <v>0</v>
      </c>
      <c r="G24" s="36">
        <v>4669.55</v>
      </c>
      <c r="H24" s="36">
        <v>0</v>
      </c>
    </row>
    <row r="25" spans="1:12" x14ac:dyDescent="0.25">
      <c r="A25" s="48">
        <v>3236</v>
      </c>
      <c r="B25" s="49"/>
      <c r="C25" s="50"/>
      <c r="D25" s="56" t="s">
        <v>143</v>
      </c>
      <c r="E25" s="36">
        <v>0</v>
      </c>
      <c r="F25" s="36">
        <v>0</v>
      </c>
      <c r="G25" s="36">
        <v>5807.37</v>
      </c>
      <c r="H25" s="36">
        <v>0</v>
      </c>
    </row>
    <row r="26" spans="1:12" x14ac:dyDescent="0.25">
      <c r="A26" s="48">
        <v>3237</v>
      </c>
      <c r="B26" s="49"/>
      <c r="C26" s="50"/>
      <c r="D26" s="56" t="s">
        <v>144</v>
      </c>
      <c r="E26" s="36">
        <v>0</v>
      </c>
      <c r="F26" s="36">
        <v>0</v>
      </c>
      <c r="G26" s="36">
        <v>130385.39</v>
      </c>
      <c r="H26" s="36">
        <v>0</v>
      </c>
    </row>
    <row r="27" spans="1:12" x14ac:dyDescent="0.25">
      <c r="A27" s="48">
        <v>3239</v>
      </c>
      <c r="B27" s="49"/>
      <c r="C27" s="50"/>
      <c r="D27" s="56" t="s">
        <v>146</v>
      </c>
      <c r="E27" s="36">
        <v>0</v>
      </c>
      <c r="F27" s="36">
        <v>0</v>
      </c>
      <c r="G27" s="36">
        <v>48612.91</v>
      </c>
      <c r="H27" s="36">
        <v>0</v>
      </c>
    </row>
    <row r="28" spans="1:12" ht="25.5" x14ac:dyDescent="0.25">
      <c r="A28" s="48">
        <v>3241</v>
      </c>
      <c r="B28" s="49"/>
      <c r="C28" s="50"/>
      <c r="D28" s="56" t="s">
        <v>147</v>
      </c>
      <c r="E28" s="36">
        <v>0</v>
      </c>
      <c r="F28" s="36">
        <v>0</v>
      </c>
      <c r="G28" s="36">
        <v>1658.89</v>
      </c>
      <c r="H28" s="36">
        <v>0</v>
      </c>
    </row>
    <row r="29" spans="1:12" ht="25.5" x14ac:dyDescent="0.25">
      <c r="A29" s="48">
        <v>3291</v>
      </c>
      <c r="B29" s="49"/>
      <c r="C29" s="50"/>
      <c r="D29" s="56" t="s">
        <v>149</v>
      </c>
      <c r="E29" s="36">
        <v>0</v>
      </c>
      <c r="F29" s="36">
        <v>0</v>
      </c>
      <c r="G29" s="36">
        <v>10214.26</v>
      </c>
      <c r="H29" s="36">
        <v>0</v>
      </c>
    </row>
    <row r="30" spans="1:12" x14ac:dyDescent="0.25">
      <c r="A30" s="48">
        <v>3292</v>
      </c>
      <c r="B30" s="49"/>
      <c r="C30" s="50"/>
      <c r="D30" s="56" t="s">
        <v>150</v>
      </c>
      <c r="E30" s="36">
        <v>0</v>
      </c>
      <c r="F30" s="36">
        <v>0</v>
      </c>
      <c r="G30" s="36">
        <v>29330.720000000001</v>
      </c>
      <c r="H30" s="36">
        <v>0</v>
      </c>
    </row>
    <row r="31" spans="1:12" x14ac:dyDescent="0.25">
      <c r="A31" s="48">
        <v>3293</v>
      </c>
      <c r="B31" s="49"/>
      <c r="C31" s="50"/>
      <c r="D31" s="56" t="s">
        <v>151</v>
      </c>
      <c r="E31" s="36">
        <v>0</v>
      </c>
      <c r="F31" s="36">
        <v>0</v>
      </c>
      <c r="G31" s="36">
        <v>6935.24</v>
      </c>
      <c r="H31" s="36">
        <v>0</v>
      </c>
    </row>
    <row r="32" spans="1:12" x14ac:dyDescent="0.25">
      <c r="A32" s="48">
        <v>3299</v>
      </c>
      <c r="B32" s="49"/>
      <c r="C32" s="50"/>
      <c r="D32" s="56" t="s">
        <v>148</v>
      </c>
      <c r="E32" s="36">
        <v>0</v>
      </c>
      <c r="F32" s="36">
        <v>0</v>
      </c>
      <c r="G32" s="36">
        <v>23764.45</v>
      </c>
      <c r="H32" s="36">
        <v>0</v>
      </c>
    </row>
    <row r="33" spans="1:8" ht="15" customHeight="1" x14ac:dyDescent="0.25">
      <c r="A33" s="59">
        <v>34</v>
      </c>
      <c r="B33" s="60"/>
      <c r="C33" s="61"/>
      <c r="D33" s="63" t="s">
        <v>26</v>
      </c>
      <c r="E33" s="41">
        <v>57736</v>
      </c>
      <c r="F33" s="41">
        <v>57736</v>
      </c>
      <c r="G33" s="41">
        <f>SUM(G34:G37)</f>
        <v>60501.05999999999</v>
      </c>
      <c r="H33" s="41">
        <f t="shared" si="0"/>
        <v>104.78914368851322</v>
      </c>
    </row>
    <row r="34" spans="1:8" ht="39.75" customHeight="1" x14ac:dyDescent="0.25">
      <c r="A34" s="48">
        <v>3423</v>
      </c>
      <c r="B34" s="49"/>
      <c r="C34" s="50"/>
      <c r="D34" s="56" t="s">
        <v>155</v>
      </c>
      <c r="E34" s="36">
        <v>0</v>
      </c>
      <c r="F34" s="36">
        <v>0</v>
      </c>
      <c r="G34" s="36">
        <v>37100.06</v>
      </c>
      <c r="H34" s="36">
        <v>0</v>
      </c>
    </row>
    <row r="35" spans="1:8" ht="27" customHeight="1" x14ac:dyDescent="0.25">
      <c r="A35" s="48">
        <v>3432</v>
      </c>
      <c r="B35" s="49"/>
      <c r="C35" s="50"/>
      <c r="D35" s="56" t="s">
        <v>187</v>
      </c>
      <c r="E35" s="36">
        <v>0</v>
      </c>
      <c r="F35" s="36">
        <v>0</v>
      </c>
      <c r="G35" s="36">
        <v>5.31</v>
      </c>
      <c r="H35" s="36">
        <v>0</v>
      </c>
    </row>
    <row r="36" spans="1:8" ht="29.25" customHeight="1" x14ac:dyDescent="0.25">
      <c r="A36" s="48">
        <v>3433</v>
      </c>
      <c r="B36" s="49"/>
      <c r="C36" s="50"/>
      <c r="D36" s="56" t="s">
        <v>158</v>
      </c>
      <c r="E36" s="36">
        <v>0</v>
      </c>
      <c r="F36" s="36">
        <v>0</v>
      </c>
      <c r="G36" s="36">
        <v>783.27</v>
      </c>
      <c r="H36" s="36">
        <v>0</v>
      </c>
    </row>
    <row r="37" spans="1:8" ht="28.5" customHeight="1" x14ac:dyDescent="0.25">
      <c r="A37" s="48">
        <v>3434</v>
      </c>
      <c r="B37" s="49"/>
      <c r="C37" s="50"/>
      <c r="D37" s="56" t="s">
        <v>159</v>
      </c>
      <c r="E37" s="36">
        <v>0</v>
      </c>
      <c r="F37" s="36">
        <v>0</v>
      </c>
      <c r="G37" s="36">
        <v>22612.42</v>
      </c>
      <c r="H37" s="36">
        <v>0</v>
      </c>
    </row>
    <row r="38" spans="1:8" ht="28.5" customHeight="1" x14ac:dyDescent="0.25">
      <c r="A38" s="59">
        <v>38</v>
      </c>
      <c r="B38" s="60"/>
      <c r="C38" s="61"/>
      <c r="D38" s="63" t="s">
        <v>188</v>
      </c>
      <c r="E38" s="41">
        <f>SUM(E39)</f>
        <v>0</v>
      </c>
      <c r="F38" s="41">
        <f>SUM(F39)</f>
        <v>0</v>
      </c>
      <c r="G38" s="41">
        <f>SUM(G39:G40)</f>
        <v>5570</v>
      </c>
      <c r="H38" s="41">
        <v>0</v>
      </c>
    </row>
    <row r="39" spans="1:8" ht="28.5" customHeight="1" x14ac:dyDescent="0.25">
      <c r="A39" s="48">
        <v>3833</v>
      </c>
      <c r="B39" s="49"/>
      <c r="C39" s="50"/>
      <c r="D39" s="56" t="s">
        <v>190</v>
      </c>
      <c r="E39" s="36">
        <v>0</v>
      </c>
      <c r="F39" s="36">
        <v>0</v>
      </c>
      <c r="G39" s="36">
        <v>3000</v>
      </c>
      <c r="H39" s="36">
        <v>0</v>
      </c>
    </row>
    <row r="40" spans="1:8" ht="28.5" customHeight="1" x14ac:dyDescent="0.25">
      <c r="A40" s="48">
        <v>3834</v>
      </c>
      <c r="B40" s="49"/>
      <c r="C40" s="50"/>
      <c r="D40" s="56" t="s">
        <v>218</v>
      </c>
      <c r="E40" s="36">
        <v>0</v>
      </c>
      <c r="F40" s="36">
        <v>0</v>
      </c>
      <c r="G40" s="36">
        <v>2570</v>
      </c>
      <c r="H40" s="36">
        <v>0</v>
      </c>
    </row>
    <row r="41" spans="1:8" ht="25.5" x14ac:dyDescent="0.25">
      <c r="A41" s="59">
        <v>42</v>
      </c>
      <c r="B41" s="60"/>
      <c r="C41" s="61"/>
      <c r="D41" s="51" t="s">
        <v>29</v>
      </c>
      <c r="E41" s="41">
        <v>1700</v>
      </c>
      <c r="F41" s="41">
        <v>1700</v>
      </c>
      <c r="G41" s="41">
        <f>SUM(G42:G46)</f>
        <v>22821.02</v>
      </c>
      <c r="H41" s="41">
        <f t="shared" si="0"/>
        <v>1342.4129411764707</v>
      </c>
    </row>
    <row r="42" spans="1:8" x14ac:dyDescent="0.25">
      <c r="A42" s="48">
        <v>4221</v>
      </c>
      <c r="B42" s="49"/>
      <c r="C42" s="50"/>
      <c r="D42" s="53" t="s">
        <v>163</v>
      </c>
      <c r="E42" s="36">
        <v>0</v>
      </c>
      <c r="F42" s="36">
        <v>0</v>
      </c>
      <c r="G42" s="36">
        <v>9378</v>
      </c>
      <c r="H42" s="36">
        <v>0</v>
      </c>
    </row>
    <row r="43" spans="1:8" x14ac:dyDescent="0.25">
      <c r="A43" s="48">
        <v>4222</v>
      </c>
      <c r="B43" s="49"/>
      <c r="C43" s="50"/>
      <c r="D43" s="19" t="s">
        <v>164</v>
      </c>
      <c r="E43" s="19">
        <v>0</v>
      </c>
      <c r="F43" s="19">
        <v>0</v>
      </c>
      <c r="G43" s="36">
        <v>1549.26</v>
      </c>
      <c r="H43" s="36">
        <v>0</v>
      </c>
    </row>
    <row r="44" spans="1:8" x14ac:dyDescent="0.25">
      <c r="A44" s="48">
        <v>4223</v>
      </c>
      <c r="B44" s="49"/>
      <c r="C44" s="50"/>
      <c r="D44" s="19" t="s">
        <v>165</v>
      </c>
      <c r="E44" s="19">
        <v>0</v>
      </c>
      <c r="F44" s="19">
        <v>0</v>
      </c>
      <c r="G44" s="36">
        <v>2175.04</v>
      </c>
      <c r="H44" s="36">
        <v>0</v>
      </c>
    </row>
    <row r="45" spans="1:8" x14ac:dyDescent="0.25">
      <c r="A45" s="48">
        <v>4224</v>
      </c>
      <c r="B45" s="49"/>
      <c r="C45" s="50"/>
      <c r="D45" s="19" t="s">
        <v>166</v>
      </c>
      <c r="E45" s="19">
        <v>0</v>
      </c>
      <c r="F45" s="19">
        <v>0</v>
      </c>
      <c r="G45" s="36">
        <v>7368</v>
      </c>
      <c r="H45" s="36">
        <v>0</v>
      </c>
    </row>
    <row r="46" spans="1:8" ht="25.5" x14ac:dyDescent="0.25">
      <c r="A46" s="48">
        <v>4227</v>
      </c>
      <c r="B46" s="49"/>
      <c r="C46" s="50"/>
      <c r="D46" s="64" t="s">
        <v>167</v>
      </c>
      <c r="E46" s="19">
        <v>0</v>
      </c>
      <c r="F46" s="19">
        <v>0</v>
      </c>
      <c r="G46" s="36">
        <v>2350.7199999999998</v>
      </c>
      <c r="H46" s="36">
        <v>0</v>
      </c>
    </row>
    <row r="47" spans="1:8" ht="25.5" x14ac:dyDescent="0.25">
      <c r="A47" s="59">
        <v>45</v>
      </c>
      <c r="B47" s="60"/>
      <c r="C47" s="61"/>
      <c r="D47" s="51" t="s">
        <v>30</v>
      </c>
      <c r="E47" s="41">
        <f>SUM(E48)</f>
        <v>0</v>
      </c>
      <c r="F47" s="41">
        <f>SUM(F48)</f>
        <v>0</v>
      </c>
      <c r="G47" s="41">
        <f>SUM(G48)</f>
        <v>200284.87</v>
      </c>
      <c r="H47" s="41">
        <v>0</v>
      </c>
    </row>
    <row r="48" spans="1:8" ht="25.5" x14ac:dyDescent="0.25">
      <c r="A48" s="48">
        <v>4511</v>
      </c>
      <c r="B48" s="49"/>
      <c r="C48" s="50"/>
      <c r="D48" s="64" t="s">
        <v>168</v>
      </c>
      <c r="E48" s="19">
        <v>0</v>
      </c>
      <c r="F48" s="19">
        <v>0</v>
      </c>
      <c r="G48" s="36">
        <v>200284.87</v>
      </c>
      <c r="H48" s="36">
        <v>0</v>
      </c>
    </row>
    <row r="49" spans="1:8" ht="25.5" x14ac:dyDescent="0.25">
      <c r="A49" s="59">
        <v>54</v>
      </c>
      <c r="B49" s="60"/>
      <c r="C49" s="61"/>
      <c r="D49" s="51" t="s">
        <v>57</v>
      </c>
      <c r="E49" s="41">
        <v>72395</v>
      </c>
      <c r="F49" s="41">
        <v>72395</v>
      </c>
      <c r="G49" s="41">
        <f>SUM(G50)</f>
        <v>72394.84</v>
      </c>
      <c r="H49" s="41">
        <f t="shared" si="0"/>
        <v>99.99977899026176</v>
      </c>
    </row>
    <row r="50" spans="1:8" ht="38.25" x14ac:dyDescent="0.25">
      <c r="A50" s="48">
        <v>5443</v>
      </c>
      <c r="B50" s="49"/>
      <c r="C50" s="50"/>
      <c r="D50" s="53" t="s">
        <v>170</v>
      </c>
      <c r="E50" s="36">
        <v>0</v>
      </c>
      <c r="F50" s="36">
        <v>0</v>
      </c>
      <c r="G50" s="36">
        <v>72394.84</v>
      </c>
      <c r="H50" s="36">
        <v>0</v>
      </c>
    </row>
    <row r="51" spans="1:8" ht="30" x14ac:dyDescent="0.25">
      <c r="A51" s="129" t="s">
        <v>73</v>
      </c>
      <c r="B51" s="130"/>
      <c r="C51" s="131"/>
      <c r="D51" s="75" t="s">
        <v>74</v>
      </c>
      <c r="E51" s="76">
        <f>SUM(E52)</f>
        <v>177200</v>
      </c>
      <c r="F51" s="76">
        <f>SUM(F52)</f>
        <v>177200</v>
      </c>
      <c r="G51" s="76">
        <f>SUM(G52)</f>
        <v>182431.59</v>
      </c>
      <c r="H51" s="76">
        <f t="shared" ref="H51:H92" si="2">SUM(G51/F51)*100</f>
        <v>102.95236455981942</v>
      </c>
    </row>
    <row r="52" spans="1:8" x14ac:dyDescent="0.25">
      <c r="A52" s="135">
        <v>32</v>
      </c>
      <c r="B52" s="136"/>
      <c r="C52" s="137"/>
      <c r="D52" s="51" t="s">
        <v>25</v>
      </c>
      <c r="E52" s="41">
        <v>177200</v>
      </c>
      <c r="F52" s="41">
        <v>177200</v>
      </c>
      <c r="G52" s="41">
        <f>SUM(G53)</f>
        <v>182431.59</v>
      </c>
      <c r="H52" s="41">
        <f t="shared" si="2"/>
        <v>102.95236455981942</v>
      </c>
    </row>
    <row r="53" spans="1:8" x14ac:dyDescent="0.25">
      <c r="A53" s="48">
        <v>3222</v>
      </c>
      <c r="B53" s="49"/>
      <c r="C53" s="50"/>
      <c r="D53" s="53" t="s">
        <v>133</v>
      </c>
      <c r="E53" s="36">
        <v>0</v>
      </c>
      <c r="F53" s="36">
        <v>0</v>
      </c>
      <c r="G53" s="36">
        <v>182431.59</v>
      </c>
      <c r="H53" s="36">
        <v>0</v>
      </c>
    </row>
    <row r="54" spans="1:8" x14ac:dyDescent="0.25">
      <c r="A54" s="129" t="s">
        <v>75</v>
      </c>
      <c r="B54" s="130"/>
      <c r="C54" s="131"/>
      <c r="D54" s="75" t="s">
        <v>76</v>
      </c>
      <c r="E54" s="76">
        <f>SUM(E55+E61+E83+E85+E87)</f>
        <v>5159592</v>
      </c>
      <c r="F54" s="76">
        <f>SUM(F55+F61+F83+F85+F87)</f>
        <v>5159592</v>
      </c>
      <c r="G54" s="76">
        <f>SUM(G55+G61+G83+G85+G87)</f>
        <v>5418826.9199999999</v>
      </c>
      <c r="H54" s="76">
        <f t="shared" si="2"/>
        <v>105.02432983073081</v>
      </c>
    </row>
    <row r="55" spans="1:8" x14ac:dyDescent="0.25">
      <c r="A55" s="59">
        <v>31</v>
      </c>
      <c r="B55" s="60"/>
      <c r="C55" s="61"/>
      <c r="D55" s="51" t="s">
        <v>24</v>
      </c>
      <c r="E55" s="41">
        <v>3642791</v>
      </c>
      <c r="F55" s="41">
        <v>3642791</v>
      </c>
      <c r="G55" s="41">
        <f>SUM(G56:G60)</f>
        <v>4128540.35</v>
      </c>
      <c r="H55" s="41">
        <f t="shared" si="2"/>
        <v>113.33453799572911</v>
      </c>
    </row>
    <row r="56" spans="1:8" x14ac:dyDescent="0.25">
      <c r="A56" s="132">
        <v>3111</v>
      </c>
      <c r="B56" s="133"/>
      <c r="C56" s="134"/>
      <c r="D56" s="53" t="s">
        <v>122</v>
      </c>
      <c r="E56" s="36">
        <v>0</v>
      </c>
      <c r="F56" s="36">
        <v>0</v>
      </c>
      <c r="G56" s="36">
        <v>2401200</v>
      </c>
      <c r="H56" s="36">
        <v>0</v>
      </c>
    </row>
    <row r="57" spans="1:8" x14ac:dyDescent="0.25">
      <c r="A57" s="48">
        <v>3113</v>
      </c>
      <c r="B57" s="49"/>
      <c r="C57" s="50"/>
      <c r="D57" s="53" t="s">
        <v>123</v>
      </c>
      <c r="E57" s="36">
        <v>0</v>
      </c>
      <c r="F57" s="36">
        <v>0</v>
      </c>
      <c r="G57" s="36">
        <v>201049.74</v>
      </c>
      <c r="H57" s="36">
        <v>0</v>
      </c>
    </row>
    <row r="58" spans="1:8" x14ac:dyDescent="0.25">
      <c r="A58" s="132">
        <v>3121</v>
      </c>
      <c r="B58" s="133"/>
      <c r="C58" s="134"/>
      <c r="D58" s="53" t="s">
        <v>125</v>
      </c>
      <c r="E58" s="36">
        <v>0</v>
      </c>
      <c r="F58" s="36">
        <v>0</v>
      </c>
      <c r="G58" s="36">
        <v>0</v>
      </c>
      <c r="H58" s="36">
        <v>0</v>
      </c>
    </row>
    <row r="59" spans="1:8" x14ac:dyDescent="0.25">
      <c r="A59" s="132">
        <v>3131</v>
      </c>
      <c r="B59" s="133"/>
      <c r="C59" s="134"/>
      <c r="D59" s="12" t="s">
        <v>126</v>
      </c>
      <c r="E59" s="36">
        <v>0</v>
      </c>
      <c r="F59" s="36">
        <v>0</v>
      </c>
      <c r="G59" s="36">
        <v>869826.02</v>
      </c>
      <c r="H59" s="36">
        <v>0</v>
      </c>
    </row>
    <row r="60" spans="1:8" ht="25.5" x14ac:dyDescent="0.25">
      <c r="A60" s="132">
        <v>3132</v>
      </c>
      <c r="B60" s="133">
        <v>3132</v>
      </c>
      <c r="C60" s="134">
        <v>3132</v>
      </c>
      <c r="D60" s="12" t="s">
        <v>127</v>
      </c>
      <c r="E60" s="41">
        <v>0</v>
      </c>
      <c r="F60" s="41">
        <v>0</v>
      </c>
      <c r="G60" s="36">
        <v>656464.59</v>
      </c>
      <c r="H60" s="36">
        <v>0</v>
      </c>
    </row>
    <row r="61" spans="1:8" x14ac:dyDescent="0.25">
      <c r="A61" s="59">
        <v>32</v>
      </c>
      <c r="B61" s="60"/>
      <c r="C61" s="61"/>
      <c r="D61" s="51" t="s">
        <v>25</v>
      </c>
      <c r="E61" s="41">
        <v>1499001</v>
      </c>
      <c r="F61" s="41">
        <v>1499001</v>
      </c>
      <c r="G61" s="41">
        <f>SUM(G62:G82)</f>
        <v>1274900.0699999998</v>
      </c>
      <c r="H61" s="41">
        <f t="shared" si="2"/>
        <v>85.049981287537491</v>
      </c>
    </row>
    <row r="62" spans="1:8" x14ac:dyDescent="0.25">
      <c r="A62" s="132">
        <v>3211</v>
      </c>
      <c r="B62" s="133"/>
      <c r="C62" s="134"/>
      <c r="D62" s="9" t="s">
        <v>128</v>
      </c>
      <c r="E62" s="36">
        <v>0</v>
      </c>
      <c r="F62" s="36">
        <v>0</v>
      </c>
      <c r="G62" s="36">
        <v>5911.2</v>
      </c>
      <c r="H62" s="36">
        <v>0</v>
      </c>
    </row>
    <row r="63" spans="1:8" ht="25.5" x14ac:dyDescent="0.25">
      <c r="A63" s="48">
        <v>3212</v>
      </c>
      <c r="B63" s="49"/>
      <c r="C63" s="50"/>
      <c r="D63" s="56" t="s">
        <v>129</v>
      </c>
      <c r="E63" s="36">
        <v>0</v>
      </c>
      <c r="F63" s="36">
        <v>0</v>
      </c>
      <c r="G63" s="36">
        <v>134770.38</v>
      </c>
      <c r="H63" s="36"/>
    </row>
    <row r="64" spans="1:8" x14ac:dyDescent="0.25">
      <c r="A64" s="132">
        <v>3213</v>
      </c>
      <c r="B64" s="133"/>
      <c r="C64" s="134"/>
      <c r="D64" s="56" t="s">
        <v>130</v>
      </c>
      <c r="E64" s="36">
        <v>0</v>
      </c>
      <c r="F64" s="36">
        <v>0</v>
      </c>
      <c r="G64" s="36">
        <v>20395.36</v>
      </c>
      <c r="H64" s="36">
        <v>0</v>
      </c>
    </row>
    <row r="65" spans="1:8" x14ac:dyDescent="0.25">
      <c r="A65" s="132">
        <v>3221</v>
      </c>
      <c r="B65" s="133"/>
      <c r="C65" s="134"/>
      <c r="D65" s="56" t="s">
        <v>132</v>
      </c>
      <c r="E65" s="36">
        <v>0</v>
      </c>
      <c r="F65" s="36">
        <v>0</v>
      </c>
      <c r="G65" s="36">
        <v>77691.75</v>
      </c>
      <c r="H65" s="36">
        <v>0</v>
      </c>
    </row>
    <row r="66" spans="1:8" x14ac:dyDescent="0.25">
      <c r="A66" s="132">
        <v>3222</v>
      </c>
      <c r="B66" s="133"/>
      <c r="C66" s="134"/>
      <c r="D66" s="56" t="s">
        <v>133</v>
      </c>
      <c r="E66" s="36">
        <v>0</v>
      </c>
      <c r="F66" s="36">
        <v>0</v>
      </c>
      <c r="G66" s="36">
        <v>0</v>
      </c>
      <c r="H66" s="36">
        <v>0</v>
      </c>
    </row>
    <row r="67" spans="1:8" x14ac:dyDescent="0.25">
      <c r="A67" s="132">
        <v>3223</v>
      </c>
      <c r="B67" s="133"/>
      <c r="C67" s="61"/>
      <c r="D67" s="56" t="s">
        <v>134</v>
      </c>
      <c r="E67" s="36">
        <v>0</v>
      </c>
      <c r="F67" s="36">
        <v>0</v>
      </c>
      <c r="G67" s="36">
        <v>527598.79</v>
      </c>
      <c r="H67" s="36">
        <v>0</v>
      </c>
    </row>
    <row r="68" spans="1:8" ht="25.5" x14ac:dyDescent="0.25">
      <c r="A68" s="132">
        <v>3224</v>
      </c>
      <c r="B68" s="133"/>
      <c r="C68" s="61"/>
      <c r="D68" s="56" t="s">
        <v>135</v>
      </c>
      <c r="E68" s="36">
        <v>0</v>
      </c>
      <c r="F68" s="36">
        <v>0</v>
      </c>
      <c r="G68" s="36">
        <v>36823.21</v>
      </c>
      <c r="H68" s="36">
        <v>0</v>
      </c>
    </row>
    <row r="69" spans="1:8" x14ac:dyDescent="0.25">
      <c r="A69" s="132">
        <v>3225</v>
      </c>
      <c r="B69" s="133"/>
      <c r="C69" s="61"/>
      <c r="D69" s="56" t="s">
        <v>136</v>
      </c>
      <c r="E69" s="36">
        <v>0</v>
      </c>
      <c r="F69" s="36">
        <v>0</v>
      </c>
      <c r="G69" s="36">
        <v>18014.150000000001</v>
      </c>
      <c r="H69" s="36">
        <v>0</v>
      </c>
    </row>
    <row r="70" spans="1:8" x14ac:dyDescent="0.25">
      <c r="A70" s="48">
        <v>3227</v>
      </c>
      <c r="B70" s="49"/>
      <c r="C70" s="61"/>
      <c r="D70" s="56" t="s">
        <v>186</v>
      </c>
      <c r="E70" s="36">
        <v>0</v>
      </c>
      <c r="F70" s="36">
        <v>0</v>
      </c>
      <c r="G70" s="36">
        <v>9973.14</v>
      </c>
      <c r="H70" s="36"/>
    </row>
    <row r="71" spans="1:8" x14ac:dyDescent="0.25">
      <c r="A71" s="48">
        <v>3231</v>
      </c>
      <c r="B71" s="49"/>
      <c r="C71" s="61"/>
      <c r="D71" s="56" t="s">
        <v>138</v>
      </c>
      <c r="E71" s="36">
        <v>0</v>
      </c>
      <c r="F71" s="36">
        <v>0</v>
      </c>
      <c r="G71" s="36">
        <v>27548.46</v>
      </c>
      <c r="H71" s="36">
        <v>0</v>
      </c>
    </row>
    <row r="72" spans="1:8" x14ac:dyDescent="0.25">
      <c r="A72" s="48">
        <v>3232</v>
      </c>
      <c r="B72" s="49"/>
      <c r="C72" s="61"/>
      <c r="D72" s="56" t="s">
        <v>139</v>
      </c>
      <c r="E72" s="36">
        <v>0</v>
      </c>
      <c r="F72" s="36">
        <v>0</v>
      </c>
      <c r="G72" s="36">
        <v>103078.49</v>
      </c>
      <c r="H72" s="36">
        <v>0</v>
      </c>
    </row>
    <row r="73" spans="1:8" x14ac:dyDescent="0.25">
      <c r="A73" s="48">
        <v>3234</v>
      </c>
      <c r="B73" s="49"/>
      <c r="C73" s="61"/>
      <c r="D73" s="56" t="s">
        <v>141</v>
      </c>
      <c r="E73" s="36">
        <v>0</v>
      </c>
      <c r="F73" s="36">
        <v>0</v>
      </c>
      <c r="G73" s="36">
        <v>128008.43</v>
      </c>
      <c r="H73" s="36">
        <v>0</v>
      </c>
    </row>
    <row r="74" spans="1:8" x14ac:dyDescent="0.25">
      <c r="A74" s="48">
        <v>3235</v>
      </c>
      <c r="B74" s="49"/>
      <c r="C74" s="61"/>
      <c r="D74" s="56" t="s">
        <v>142</v>
      </c>
      <c r="E74" s="36">
        <v>0</v>
      </c>
      <c r="F74" s="36">
        <v>0</v>
      </c>
      <c r="G74" s="36">
        <v>16447.439999999999</v>
      </c>
      <c r="H74" s="36">
        <v>0</v>
      </c>
    </row>
    <row r="75" spans="1:8" x14ac:dyDescent="0.25">
      <c r="A75" s="48">
        <v>3236</v>
      </c>
      <c r="B75" s="49"/>
      <c r="C75" s="61"/>
      <c r="D75" s="56" t="s">
        <v>143</v>
      </c>
      <c r="E75" s="36">
        <v>0</v>
      </c>
      <c r="F75" s="36">
        <v>0</v>
      </c>
      <c r="G75" s="36">
        <v>13635.18</v>
      </c>
      <c r="H75" s="36">
        <v>0</v>
      </c>
    </row>
    <row r="76" spans="1:8" x14ac:dyDescent="0.25">
      <c r="A76" s="48">
        <v>3237</v>
      </c>
      <c r="B76" s="49"/>
      <c r="C76" s="61"/>
      <c r="D76" s="56" t="s">
        <v>144</v>
      </c>
      <c r="E76" s="36">
        <v>0</v>
      </c>
      <c r="F76" s="36">
        <v>0</v>
      </c>
      <c r="G76" s="36">
        <v>5684.71</v>
      </c>
      <c r="H76" s="36">
        <v>0</v>
      </c>
    </row>
    <row r="77" spans="1:8" x14ac:dyDescent="0.25">
      <c r="A77" s="48">
        <v>3238</v>
      </c>
      <c r="B77" s="49"/>
      <c r="C77" s="61"/>
      <c r="D77" s="56" t="s">
        <v>145</v>
      </c>
      <c r="E77" s="36">
        <v>0</v>
      </c>
      <c r="F77" s="36">
        <v>0</v>
      </c>
      <c r="G77" s="36">
        <v>44337.59</v>
      </c>
      <c r="H77" s="36">
        <v>0</v>
      </c>
    </row>
    <row r="78" spans="1:8" x14ac:dyDescent="0.25">
      <c r="A78" s="48">
        <v>3239</v>
      </c>
      <c r="B78" s="49"/>
      <c r="C78" s="61"/>
      <c r="D78" s="56" t="s">
        <v>146</v>
      </c>
      <c r="E78" s="36">
        <v>0</v>
      </c>
      <c r="F78" s="36">
        <v>0</v>
      </c>
      <c r="G78" s="36">
        <v>1302.6199999999999</v>
      </c>
      <c r="H78" s="36">
        <v>0</v>
      </c>
    </row>
    <row r="79" spans="1:8" ht="25.5" x14ac:dyDescent="0.25">
      <c r="A79" s="48">
        <v>3251</v>
      </c>
      <c r="B79" s="49"/>
      <c r="C79" s="61"/>
      <c r="D79" s="56" t="s">
        <v>182</v>
      </c>
      <c r="E79" s="36">
        <v>0</v>
      </c>
      <c r="F79" s="36">
        <v>0</v>
      </c>
      <c r="G79" s="36">
        <v>46296.27</v>
      </c>
      <c r="H79" s="36">
        <v>0</v>
      </c>
    </row>
    <row r="80" spans="1:8" x14ac:dyDescent="0.25">
      <c r="A80" s="48">
        <v>3294</v>
      </c>
      <c r="B80" s="49"/>
      <c r="C80" s="61"/>
      <c r="D80" s="56" t="s">
        <v>152</v>
      </c>
      <c r="E80" s="36">
        <v>0</v>
      </c>
      <c r="F80" s="36">
        <v>0</v>
      </c>
      <c r="G80" s="36">
        <v>2854</v>
      </c>
      <c r="H80" s="36">
        <v>0</v>
      </c>
    </row>
    <row r="81" spans="1:8" x14ac:dyDescent="0.25">
      <c r="A81" s="48">
        <v>3295</v>
      </c>
      <c r="B81" s="49"/>
      <c r="C81" s="61"/>
      <c r="D81" s="56" t="s">
        <v>153</v>
      </c>
      <c r="E81" s="36">
        <v>0</v>
      </c>
      <c r="F81" s="36">
        <v>0</v>
      </c>
      <c r="G81" s="36">
        <v>979.45</v>
      </c>
      <c r="H81" s="36">
        <v>0</v>
      </c>
    </row>
    <row r="82" spans="1:8" x14ac:dyDescent="0.25">
      <c r="A82" s="48">
        <v>3299</v>
      </c>
      <c r="B82" s="49"/>
      <c r="C82" s="61"/>
      <c r="D82" s="56" t="s">
        <v>148</v>
      </c>
      <c r="E82" s="36">
        <v>0</v>
      </c>
      <c r="F82" s="36">
        <v>0</v>
      </c>
      <c r="G82" s="36">
        <v>53549.45</v>
      </c>
      <c r="H82" s="36">
        <v>0</v>
      </c>
    </row>
    <row r="83" spans="1:8" x14ac:dyDescent="0.25">
      <c r="A83" s="59">
        <v>34</v>
      </c>
      <c r="B83" s="60"/>
      <c r="C83" s="61"/>
      <c r="D83" s="51" t="s">
        <v>26</v>
      </c>
      <c r="E83" s="41">
        <v>12100</v>
      </c>
      <c r="F83" s="41">
        <v>12100</v>
      </c>
      <c r="G83" s="41">
        <f>SUM(G84:G84)</f>
        <v>11938.01</v>
      </c>
      <c r="H83" s="41">
        <f t="shared" si="2"/>
        <v>98.661239669421491</v>
      </c>
    </row>
    <row r="84" spans="1:8" ht="25.5" x14ac:dyDescent="0.25">
      <c r="A84" s="48">
        <v>3431</v>
      </c>
      <c r="B84" s="49"/>
      <c r="C84" s="61"/>
      <c r="D84" s="56" t="s">
        <v>157</v>
      </c>
      <c r="E84" s="36">
        <v>0</v>
      </c>
      <c r="F84" s="36">
        <v>0</v>
      </c>
      <c r="G84" s="36">
        <v>11938.01</v>
      </c>
      <c r="H84" s="36">
        <v>0</v>
      </c>
    </row>
    <row r="85" spans="1:8" ht="25.5" x14ac:dyDescent="0.25">
      <c r="A85" s="59">
        <v>41</v>
      </c>
      <c r="B85" s="60"/>
      <c r="C85" s="61"/>
      <c r="D85" s="51" t="s">
        <v>28</v>
      </c>
      <c r="E85" s="41">
        <v>800</v>
      </c>
      <c r="F85" s="41">
        <v>800</v>
      </c>
      <c r="G85" s="41">
        <f>SUM(G86)</f>
        <v>3448.49</v>
      </c>
      <c r="H85" s="41">
        <f t="shared" si="2"/>
        <v>431.06124999999997</v>
      </c>
    </row>
    <row r="86" spans="1:8" x14ac:dyDescent="0.25">
      <c r="A86" s="48">
        <v>4123</v>
      </c>
      <c r="B86" s="49"/>
      <c r="C86" s="50"/>
      <c r="D86" s="19" t="s">
        <v>161</v>
      </c>
      <c r="E86" s="36">
        <v>0</v>
      </c>
      <c r="F86" s="36">
        <v>0</v>
      </c>
      <c r="G86" s="36">
        <v>3448.49</v>
      </c>
      <c r="H86" s="36">
        <v>0</v>
      </c>
    </row>
    <row r="87" spans="1:8" ht="25.5" x14ac:dyDescent="0.25">
      <c r="A87" s="59">
        <v>42</v>
      </c>
      <c r="B87" s="60"/>
      <c r="C87" s="61"/>
      <c r="D87" s="51" t="s">
        <v>29</v>
      </c>
      <c r="E87" s="41">
        <v>4900</v>
      </c>
      <c r="F87" s="41">
        <v>4900</v>
      </c>
      <c r="G87" s="41">
        <f>SUM(G88:G90)</f>
        <v>0</v>
      </c>
      <c r="H87" s="41">
        <f t="shared" si="2"/>
        <v>0</v>
      </c>
    </row>
    <row r="88" spans="1:8" x14ac:dyDescent="0.25">
      <c r="A88" s="48">
        <v>4221</v>
      </c>
      <c r="B88" s="49"/>
      <c r="C88" s="50"/>
      <c r="D88" s="19" t="s">
        <v>163</v>
      </c>
      <c r="E88" s="36">
        <v>0</v>
      </c>
      <c r="F88" s="36">
        <v>0</v>
      </c>
      <c r="G88" s="36">
        <v>0</v>
      </c>
      <c r="H88" s="36">
        <v>0</v>
      </c>
    </row>
    <row r="89" spans="1:8" x14ac:dyDescent="0.25">
      <c r="A89" s="48">
        <v>4224</v>
      </c>
      <c r="B89" s="49"/>
      <c r="C89" s="50"/>
      <c r="D89" s="19" t="s">
        <v>166</v>
      </c>
      <c r="E89" s="36">
        <v>0</v>
      </c>
      <c r="F89" s="36">
        <v>0</v>
      </c>
      <c r="G89" s="36">
        <v>0</v>
      </c>
      <c r="H89" s="36">
        <v>0</v>
      </c>
    </row>
    <row r="90" spans="1:8" ht="25.5" x14ac:dyDescent="0.25">
      <c r="A90" s="48">
        <v>4227</v>
      </c>
      <c r="B90" s="49"/>
      <c r="C90" s="50"/>
      <c r="D90" s="19" t="s">
        <v>167</v>
      </c>
      <c r="E90" s="36">
        <v>0</v>
      </c>
      <c r="F90" s="36">
        <v>0</v>
      </c>
      <c r="G90" s="36">
        <v>0</v>
      </c>
      <c r="H90" s="36">
        <v>0</v>
      </c>
    </row>
    <row r="91" spans="1:8" ht="30" x14ac:dyDescent="0.25">
      <c r="A91" s="129" t="s">
        <v>193</v>
      </c>
      <c r="B91" s="130"/>
      <c r="C91" s="131"/>
      <c r="D91" s="75" t="s">
        <v>192</v>
      </c>
      <c r="E91" s="76">
        <f>SUM(E92)</f>
        <v>120000</v>
      </c>
      <c r="F91" s="76">
        <f>SUM(F92)</f>
        <v>120000</v>
      </c>
      <c r="G91" s="76">
        <f>SUM(G92)</f>
        <v>47790.15</v>
      </c>
      <c r="H91" s="76">
        <f t="shared" si="2"/>
        <v>39.825125</v>
      </c>
    </row>
    <row r="92" spans="1:8" x14ac:dyDescent="0.25">
      <c r="A92" s="59">
        <v>31</v>
      </c>
      <c r="B92" s="60"/>
      <c r="C92" s="61"/>
      <c r="D92" s="51" t="s">
        <v>24</v>
      </c>
      <c r="E92" s="41">
        <v>120000</v>
      </c>
      <c r="F92" s="41">
        <v>120000</v>
      </c>
      <c r="G92" s="41">
        <f>SUM(G93)</f>
        <v>47790.15</v>
      </c>
      <c r="H92" s="41">
        <f t="shared" si="2"/>
        <v>39.825125</v>
      </c>
    </row>
    <row r="93" spans="1:8" x14ac:dyDescent="0.25">
      <c r="A93" s="48">
        <v>3111</v>
      </c>
      <c r="B93" s="60"/>
      <c r="C93" s="61"/>
      <c r="D93" s="53" t="s">
        <v>122</v>
      </c>
      <c r="E93" s="36">
        <v>0</v>
      </c>
      <c r="F93" s="36">
        <v>0</v>
      </c>
      <c r="G93" s="36">
        <v>47790.15</v>
      </c>
      <c r="H93" s="36">
        <v>0</v>
      </c>
    </row>
    <row r="94" spans="1:8" x14ac:dyDescent="0.25">
      <c r="A94" s="129" t="s">
        <v>208</v>
      </c>
      <c r="B94" s="130"/>
      <c r="C94" s="131"/>
      <c r="D94" s="75" t="s">
        <v>221</v>
      </c>
      <c r="E94" s="76">
        <f>SUM(E95+E97+E99)</f>
        <v>0</v>
      </c>
      <c r="F94" s="76">
        <f>SUM(F95)</f>
        <v>0</v>
      </c>
      <c r="G94" s="76">
        <f>SUM(G95+G97+G99)</f>
        <v>81545.41</v>
      </c>
      <c r="H94" s="76">
        <v>0</v>
      </c>
    </row>
    <row r="95" spans="1:8" x14ac:dyDescent="0.25">
      <c r="A95" s="59">
        <v>31</v>
      </c>
      <c r="B95" s="60"/>
      <c r="C95" s="61"/>
      <c r="D95" s="51" t="s">
        <v>24</v>
      </c>
      <c r="E95" s="41">
        <f>SUM(E96)</f>
        <v>0</v>
      </c>
      <c r="F95" s="41">
        <f>SUM(F96)</f>
        <v>0</v>
      </c>
      <c r="G95" s="41">
        <f>SUM(G96)</f>
        <v>72106.66</v>
      </c>
      <c r="H95" s="41">
        <f>SUM(H96)</f>
        <v>0</v>
      </c>
    </row>
    <row r="96" spans="1:8" x14ac:dyDescent="0.25">
      <c r="A96" s="48">
        <v>3111</v>
      </c>
      <c r="B96" s="60"/>
      <c r="C96" s="61"/>
      <c r="D96" s="53" t="s">
        <v>122</v>
      </c>
      <c r="E96" s="36">
        <v>0</v>
      </c>
      <c r="F96" s="36">
        <v>0</v>
      </c>
      <c r="G96" s="36">
        <v>72106.66</v>
      </c>
      <c r="H96" s="36">
        <v>0</v>
      </c>
    </row>
    <row r="97" spans="1:8" x14ac:dyDescent="0.25">
      <c r="A97" s="59">
        <v>32</v>
      </c>
      <c r="B97" s="60"/>
      <c r="C97" s="61"/>
      <c r="D97" s="51" t="s">
        <v>25</v>
      </c>
      <c r="E97" s="41">
        <f>SUM(E98)</f>
        <v>0</v>
      </c>
      <c r="F97" s="41">
        <f>SUM(F98)</f>
        <v>0</v>
      </c>
      <c r="G97" s="41">
        <f>SUM(G98)</f>
        <v>5400</v>
      </c>
      <c r="H97" s="41">
        <f>SUM(H98)</f>
        <v>0</v>
      </c>
    </row>
    <row r="98" spans="1:8" x14ac:dyDescent="0.25">
      <c r="A98" s="48">
        <v>3233</v>
      </c>
      <c r="B98" s="60"/>
      <c r="C98" s="61"/>
      <c r="D98" s="56" t="s">
        <v>140</v>
      </c>
      <c r="E98" s="36">
        <v>0</v>
      </c>
      <c r="F98" s="36">
        <v>0</v>
      </c>
      <c r="G98" s="36">
        <v>5400</v>
      </c>
      <c r="H98" s="36">
        <v>0</v>
      </c>
    </row>
    <row r="99" spans="1:8" ht="25.5" x14ac:dyDescent="0.25">
      <c r="A99" s="59">
        <v>42</v>
      </c>
      <c r="B99" s="60"/>
      <c r="C99" s="61"/>
      <c r="D99" s="51" t="s">
        <v>29</v>
      </c>
      <c r="E99" s="41">
        <f>SUM(E100)</f>
        <v>0</v>
      </c>
      <c r="F99" s="41">
        <f>SUM(F100)</f>
        <v>0</v>
      </c>
      <c r="G99" s="41">
        <f>SUM(G100)</f>
        <v>4038.75</v>
      </c>
      <c r="H99" s="41">
        <f>SUM(H100)</f>
        <v>0</v>
      </c>
    </row>
    <row r="100" spans="1:8" x14ac:dyDescent="0.25">
      <c r="A100" s="48">
        <v>4224</v>
      </c>
      <c r="B100" s="60"/>
      <c r="C100" s="61"/>
      <c r="D100" s="19" t="s">
        <v>166</v>
      </c>
      <c r="E100" s="36">
        <v>0</v>
      </c>
      <c r="F100" s="36">
        <v>0</v>
      </c>
      <c r="G100" s="36">
        <v>4038.75</v>
      </c>
      <c r="H100" s="36">
        <v>0</v>
      </c>
    </row>
    <row r="101" spans="1:8" ht="30" x14ac:dyDescent="0.25">
      <c r="A101" s="129" t="s">
        <v>77</v>
      </c>
      <c r="B101" s="130"/>
      <c r="C101" s="131"/>
      <c r="D101" s="75" t="s">
        <v>78</v>
      </c>
      <c r="E101" s="76">
        <f>SUM(E102)</f>
        <v>1000</v>
      </c>
      <c r="F101" s="76">
        <f>SUM(F102)</f>
        <v>1000</v>
      </c>
      <c r="G101" s="76">
        <f>SUM(G102)</f>
        <v>0</v>
      </c>
      <c r="H101" s="76">
        <v>0</v>
      </c>
    </row>
    <row r="102" spans="1:8" ht="25.5" x14ac:dyDescent="0.25">
      <c r="A102" s="59">
        <v>45</v>
      </c>
      <c r="B102" s="60"/>
      <c r="C102" s="61"/>
      <c r="D102" s="51" t="s">
        <v>30</v>
      </c>
      <c r="E102" s="41">
        <v>1000</v>
      </c>
      <c r="F102" s="41">
        <v>1000</v>
      </c>
      <c r="G102" s="41">
        <v>0</v>
      </c>
      <c r="H102" s="41">
        <v>0</v>
      </c>
    </row>
    <row r="103" spans="1:8" ht="37.5" customHeight="1" x14ac:dyDescent="0.25">
      <c r="A103" s="141" t="s">
        <v>99</v>
      </c>
      <c r="B103" s="142"/>
      <c r="C103" s="143"/>
      <c r="D103" s="73" t="s">
        <v>100</v>
      </c>
      <c r="E103" s="74">
        <f>SUM(E104)</f>
        <v>1447474</v>
      </c>
      <c r="F103" s="74">
        <f>SUM(F104)</f>
        <v>1447474</v>
      </c>
      <c r="G103" s="74">
        <f>SUM(G104)</f>
        <v>393593.59999999998</v>
      </c>
      <c r="H103" s="74">
        <f t="shared" ref="H103:H144" si="3">SUM(G103/F103)*100</f>
        <v>27.191756121353471</v>
      </c>
    </row>
    <row r="104" spans="1:8" x14ac:dyDescent="0.25">
      <c r="A104" s="129" t="s">
        <v>219</v>
      </c>
      <c r="B104" s="130"/>
      <c r="C104" s="131"/>
      <c r="D104" s="75" t="s">
        <v>220</v>
      </c>
      <c r="E104" s="76">
        <f>SUM(E105+E107+E109)</f>
        <v>1447474</v>
      </c>
      <c r="F104" s="76">
        <f>SUM(F105+F107+F109)</f>
        <v>1447474</v>
      </c>
      <c r="G104" s="76">
        <f>SUM(G105+G107+G109)</f>
        <v>393593.59999999998</v>
      </c>
      <c r="H104" s="76">
        <f t="shared" si="3"/>
        <v>27.191756121353471</v>
      </c>
    </row>
    <row r="105" spans="1:8" x14ac:dyDescent="0.25">
      <c r="A105" s="59">
        <v>32</v>
      </c>
      <c r="B105" s="60"/>
      <c r="C105" s="61"/>
      <c r="D105" s="51" t="s">
        <v>25</v>
      </c>
      <c r="E105" s="39">
        <v>97447</v>
      </c>
      <c r="F105" s="39">
        <v>97447</v>
      </c>
      <c r="G105" s="41">
        <f t="shared" ref="G105" si="4">SUM(G106)</f>
        <v>42973.77</v>
      </c>
      <c r="H105" s="41">
        <f t="shared" si="3"/>
        <v>44.099633647008112</v>
      </c>
    </row>
    <row r="106" spans="1:8" x14ac:dyDescent="0.25">
      <c r="A106" s="48">
        <v>3237</v>
      </c>
      <c r="B106" s="49"/>
      <c r="C106" s="50"/>
      <c r="D106" s="56" t="s">
        <v>144</v>
      </c>
      <c r="E106" s="40">
        <v>0</v>
      </c>
      <c r="F106" s="36">
        <v>0</v>
      </c>
      <c r="G106" s="36">
        <v>42973.77</v>
      </c>
      <c r="H106" s="36">
        <v>0</v>
      </c>
    </row>
    <row r="107" spans="1:8" ht="25.5" x14ac:dyDescent="0.25">
      <c r="A107" s="59">
        <v>42</v>
      </c>
      <c r="B107" s="60"/>
      <c r="C107" s="61"/>
      <c r="D107" s="51" t="s">
        <v>29</v>
      </c>
      <c r="E107" s="39">
        <v>34657</v>
      </c>
      <c r="F107" s="39">
        <v>34657</v>
      </c>
      <c r="G107" s="41">
        <f>SUM(G108)</f>
        <v>33478.35</v>
      </c>
      <c r="H107" s="41">
        <f t="shared" si="3"/>
        <v>96.599099748968456</v>
      </c>
    </row>
    <row r="108" spans="1:8" x14ac:dyDescent="0.25">
      <c r="A108" s="48">
        <v>4262</v>
      </c>
      <c r="B108" s="49"/>
      <c r="C108" s="50"/>
      <c r="D108" s="53" t="s">
        <v>184</v>
      </c>
      <c r="E108" s="40">
        <v>0</v>
      </c>
      <c r="F108" s="40">
        <v>0</v>
      </c>
      <c r="G108" s="36">
        <v>33478.35</v>
      </c>
      <c r="H108" s="36">
        <v>0</v>
      </c>
    </row>
    <row r="109" spans="1:8" ht="25.5" x14ac:dyDescent="0.25">
      <c r="A109" s="59">
        <v>45</v>
      </c>
      <c r="B109" s="60"/>
      <c r="C109" s="61"/>
      <c r="D109" s="51" t="s">
        <v>30</v>
      </c>
      <c r="E109" s="39">
        <v>1315370</v>
      </c>
      <c r="F109" s="39">
        <v>1315370</v>
      </c>
      <c r="G109" s="41">
        <f>SUM(G110)</f>
        <v>317141.48</v>
      </c>
      <c r="H109" s="41">
        <f t="shared" si="3"/>
        <v>24.110438887917468</v>
      </c>
    </row>
    <row r="110" spans="1:8" ht="25.5" x14ac:dyDescent="0.25">
      <c r="A110" s="48">
        <v>4511</v>
      </c>
      <c r="B110" s="49"/>
      <c r="C110" s="50"/>
      <c r="D110" s="64" t="s">
        <v>168</v>
      </c>
      <c r="E110" s="40">
        <v>0</v>
      </c>
      <c r="F110" s="40">
        <v>0</v>
      </c>
      <c r="G110" s="36">
        <v>317141.48</v>
      </c>
      <c r="H110" s="36">
        <v>0</v>
      </c>
    </row>
    <row r="111" spans="1:8" ht="33" customHeight="1" x14ac:dyDescent="0.25">
      <c r="A111" s="138" t="s">
        <v>81</v>
      </c>
      <c r="B111" s="139"/>
      <c r="C111" s="140"/>
      <c r="D111" s="68" t="s">
        <v>82</v>
      </c>
      <c r="E111" s="72">
        <f t="shared" ref="E111:F113" si="5">SUM(E112)</f>
        <v>9300</v>
      </c>
      <c r="F111" s="72">
        <f t="shared" si="5"/>
        <v>9300</v>
      </c>
      <c r="G111" s="72">
        <f t="shared" ref="G111:G112" si="6">SUM(G112)</f>
        <v>8543.17</v>
      </c>
      <c r="H111" s="72">
        <f t="shared" si="3"/>
        <v>91.862043010752686</v>
      </c>
    </row>
    <row r="112" spans="1:8" ht="21" customHeight="1" x14ac:dyDescent="0.25">
      <c r="A112" s="141" t="s">
        <v>83</v>
      </c>
      <c r="B112" s="142"/>
      <c r="C112" s="143"/>
      <c r="D112" s="73" t="s">
        <v>84</v>
      </c>
      <c r="E112" s="74">
        <f t="shared" si="5"/>
        <v>9300</v>
      </c>
      <c r="F112" s="74">
        <f t="shared" si="5"/>
        <v>9300</v>
      </c>
      <c r="G112" s="74">
        <f t="shared" si="6"/>
        <v>8543.17</v>
      </c>
      <c r="H112" s="74">
        <f t="shared" si="3"/>
        <v>91.862043010752686</v>
      </c>
    </row>
    <row r="113" spans="1:8" x14ac:dyDescent="0.25">
      <c r="A113" s="129" t="s">
        <v>79</v>
      </c>
      <c r="B113" s="130"/>
      <c r="C113" s="131"/>
      <c r="D113" s="75" t="s">
        <v>80</v>
      </c>
      <c r="E113" s="76">
        <f t="shared" si="5"/>
        <v>9300</v>
      </c>
      <c r="F113" s="76">
        <f t="shared" si="5"/>
        <v>9300</v>
      </c>
      <c r="G113" s="76">
        <f>SUM(G114)</f>
        <v>8543.17</v>
      </c>
      <c r="H113" s="76">
        <f t="shared" si="3"/>
        <v>91.862043010752686</v>
      </c>
    </row>
    <row r="114" spans="1:8" x14ac:dyDescent="0.25">
      <c r="A114" s="59">
        <v>32</v>
      </c>
      <c r="B114" s="60"/>
      <c r="C114" s="61"/>
      <c r="D114" s="51" t="s">
        <v>25</v>
      </c>
      <c r="E114" s="41">
        <v>9300</v>
      </c>
      <c r="F114" s="41">
        <v>9300</v>
      </c>
      <c r="G114" s="41">
        <f>SUM(G115:G116)</f>
        <v>8543.17</v>
      </c>
      <c r="H114" s="41">
        <f t="shared" si="3"/>
        <v>91.862043010752686</v>
      </c>
    </row>
    <row r="115" spans="1:8" x14ac:dyDescent="0.25">
      <c r="A115" s="48">
        <v>3223</v>
      </c>
      <c r="B115" s="49"/>
      <c r="C115" s="50"/>
      <c r="D115" s="53" t="s">
        <v>134</v>
      </c>
      <c r="E115" s="36">
        <v>0</v>
      </c>
      <c r="F115" s="36">
        <v>0</v>
      </c>
      <c r="G115" s="36">
        <v>800</v>
      </c>
      <c r="H115" s="36">
        <v>0</v>
      </c>
    </row>
    <row r="116" spans="1:8" x14ac:dyDescent="0.25">
      <c r="A116" s="48">
        <v>3236</v>
      </c>
      <c r="B116" s="49"/>
      <c r="C116" s="50"/>
      <c r="D116" s="53" t="s">
        <v>143</v>
      </c>
      <c r="E116" s="36">
        <v>0</v>
      </c>
      <c r="F116" s="36">
        <v>0</v>
      </c>
      <c r="G116" s="36">
        <v>7743.17</v>
      </c>
      <c r="H116" s="36">
        <v>0</v>
      </c>
    </row>
    <row r="117" spans="1:8" ht="29.25" customHeight="1" x14ac:dyDescent="0.25">
      <c r="A117" s="138" t="s">
        <v>67</v>
      </c>
      <c r="B117" s="139"/>
      <c r="C117" s="140"/>
      <c r="D117" s="68" t="s">
        <v>85</v>
      </c>
      <c r="E117" s="72">
        <f t="shared" ref="E117:F119" si="7">SUM(E118)</f>
        <v>143874</v>
      </c>
      <c r="F117" s="72">
        <f t="shared" si="7"/>
        <v>143874</v>
      </c>
      <c r="G117" s="72">
        <f t="shared" ref="G117:G118" si="8">SUM(G118)</f>
        <v>143874</v>
      </c>
      <c r="H117" s="72">
        <f t="shared" si="3"/>
        <v>100</v>
      </c>
    </row>
    <row r="118" spans="1:8" ht="36" customHeight="1" x14ac:dyDescent="0.25">
      <c r="A118" s="141" t="s">
        <v>69</v>
      </c>
      <c r="B118" s="142"/>
      <c r="C118" s="143"/>
      <c r="D118" s="73" t="s">
        <v>86</v>
      </c>
      <c r="E118" s="74">
        <f t="shared" si="7"/>
        <v>143874</v>
      </c>
      <c r="F118" s="74">
        <f t="shared" si="7"/>
        <v>143874</v>
      </c>
      <c r="G118" s="74">
        <f t="shared" si="8"/>
        <v>143874</v>
      </c>
      <c r="H118" s="74">
        <f t="shared" si="3"/>
        <v>100</v>
      </c>
    </row>
    <row r="119" spans="1:8" ht="27.75" customHeight="1" x14ac:dyDescent="0.25">
      <c r="A119" s="129" t="s">
        <v>87</v>
      </c>
      <c r="B119" s="130"/>
      <c r="C119" s="131"/>
      <c r="D119" s="75" t="s">
        <v>88</v>
      </c>
      <c r="E119" s="76">
        <f t="shared" si="7"/>
        <v>143874</v>
      </c>
      <c r="F119" s="76">
        <f t="shared" si="7"/>
        <v>143874</v>
      </c>
      <c r="G119" s="76">
        <f>SUM(G120)</f>
        <v>143874</v>
      </c>
      <c r="H119" s="76">
        <f t="shared" si="3"/>
        <v>100</v>
      </c>
    </row>
    <row r="120" spans="1:8" x14ac:dyDescent="0.25">
      <c r="A120" s="59">
        <v>32</v>
      </c>
      <c r="B120" s="60"/>
      <c r="C120" s="61"/>
      <c r="D120" s="51" t="s">
        <v>25</v>
      </c>
      <c r="E120" s="41">
        <v>143874</v>
      </c>
      <c r="F120" s="41">
        <v>143874</v>
      </c>
      <c r="G120" s="41">
        <f>SUM(G121)</f>
        <v>143874</v>
      </c>
      <c r="H120" s="41">
        <f t="shared" si="3"/>
        <v>100</v>
      </c>
    </row>
    <row r="121" spans="1:8" x14ac:dyDescent="0.25">
      <c r="A121" s="48">
        <v>3232</v>
      </c>
      <c r="B121" s="49"/>
      <c r="C121" s="50"/>
      <c r="D121" s="53" t="s">
        <v>139</v>
      </c>
      <c r="E121" s="36">
        <v>0</v>
      </c>
      <c r="F121" s="36">
        <v>0</v>
      </c>
      <c r="G121" s="36">
        <v>143874</v>
      </c>
      <c r="H121" s="36">
        <v>0</v>
      </c>
    </row>
    <row r="122" spans="1:8" ht="25.5" customHeight="1" x14ac:dyDescent="0.25">
      <c r="A122" s="138" t="s">
        <v>89</v>
      </c>
      <c r="B122" s="139"/>
      <c r="C122" s="140"/>
      <c r="D122" s="68" t="s">
        <v>90</v>
      </c>
      <c r="E122" s="72">
        <f>SUM(E123)</f>
        <v>164479</v>
      </c>
      <c r="F122" s="72">
        <f>SUM(F123)</f>
        <v>164479</v>
      </c>
      <c r="G122" s="72">
        <f t="shared" ref="G122:G123" si="9">SUM(G123)</f>
        <v>162129.13</v>
      </c>
      <c r="H122" s="72">
        <f t="shared" si="3"/>
        <v>98.571325214769061</v>
      </c>
    </row>
    <row r="123" spans="1:8" ht="36" customHeight="1" x14ac:dyDescent="0.25">
      <c r="A123" s="141" t="s">
        <v>91</v>
      </c>
      <c r="B123" s="142"/>
      <c r="C123" s="143"/>
      <c r="D123" s="73" t="s">
        <v>92</v>
      </c>
      <c r="E123" s="74">
        <f>SUM(E124)</f>
        <v>164479</v>
      </c>
      <c r="F123" s="74">
        <f>SUM(F124)</f>
        <v>164479</v>
      </c>
      <c r="G123" s="74">
        <f t="shared" si="9"/>
        <v>162129.13</v>
      </c>
      <c r="H123" s="74">
        <f t="shared" si="3"/>
        <v>98.571325214769061</v>
      </c>
    </row>
    <row r="124" spans="1:8" x14ac:dyDescent="0.25">
      <c r="A124" s="129" t="s">
        <v>87</v>
      </c>
      <c r="B124" s="130"/>
      <c r="C124" s="131"/>
      <c r="D124" s="75" t="s">
        <v>88</v>
      </c>
      <c r="E124" s="76">
        <f>SUM(E125:E131)</f>
        <v>164479</v>
      </c>
      <c r="F124" s="76">
        <f>SUM(F125:F131)</f>
        <v>164479</v>
      </c>
      <c r="G124" s="76">
        <f>SUM(G125+G127)</f>
        <v>162129.13</v>
      </c>
      <c r="H124" s="76">
        <f t="shared" si="3"/>
        <v>98.571325214769061</v>
      </c>
    </row>
    <row r="125" spans="1:8" ht="25.5" x14ac:dyDescent="0.25">
      <c r="A125" s="135">
        <v>41</v>
      </c>
      <c r="B125" s="136"/>
      <c r="C125" s="137"/>
      <c r="D125" s="51" t="s">
        <v>28</v>
      </c>
      <c r="E125" s="41">
        <v>2500</v>
      </c>
      <c r="F125" s="41">
        <v>2500</v>
      </c>
      <c r="G125" s="41">
        <f>SUM(G126)</f>
        <v>2500</v>
      </c>
      <c r="H125" s="41">
        <f t="shared" si="3"/>
        <v>100</v>
      </c>
    </row>
    <row r="126" spans="1:8" x14ac:dyDescent="0.25">
      <c r="A126" s="48">
        <v>4123</v>
      </c>
      <c r="B126" s="49"/>
      <c r="C126" s="50"/>
      <c r="D126" s="53" t="s">
        <v>161</v>
      </c>
      <c r="E126" s="36">
        <v>0</v>
      </c>
      <c r="F126" s="36">
        <v>0</v>
      </c>
      <c r="G126" s="36">
        <v>2500</v>
      </c>
      <c r="H126" s="36">
        <v>0</v>
      </c>
    </row>
    <row r="127" spans="1:8" ht="25.5" x14ac:dyDescent="0.25">
      <c r="A127" s="59">
        <v>42</v>
      </c>
      <c r="B127" s="60"/>
      <c r="C127" s="61"/>
      <c r="D127" s="51" t="s">
        <v>29</v>
      </c>
      <c r="E127" s="62">
        <v>161979</v>
      </c>
      <c r="F127" s="41">
        <v>161979</v>
      </c>
      <c r="G127" s="41">
        <f>SUM(G128:G131)</f>
        <v>159629.13</v>
      </c>
      <c r="H127" s="41">
        <f t="shared" si="3"/>
        <v>98.549274906006332</v>
      </c>
    </row>
    <row r="128" spans="1:8" x14ac:dyDescent="0.25">
      <c r="A128" s="48">
        <v>4221</v>
      </c>
      <c r="B128" s="49"/>
      <c r="C128" s="50"/>
      <c r="D128" s="19" t="s">
        <v>163</v>
      </c>
      <c r="E128" s="65">
        <v>0</v>
      </c>
      <c r="F128" s="36">
        <v>0</v>
      </c>
      <c r="G128" s="36">
        <v>10552.73</v>
      </c>
      <c r="H128" s="36">
        <v>0</v>
      </c>
    </row>
    <row r="129" spans="1:8" x14ac:dyDescent="0.25">
      <c r="A129" s="48">
        <v>4223</v>
      </c>
      <c r="B129" s="49"/>
      <c r="C129" s="50"/>
      <c r="D129" s="19" t="s">
        <v>165</v>
      </c>
      <c r="E129" s="65">
        <v>0</v>
      </c>
      <c r="F129" s="36">
        <v>0</v>
      </c>
      <c r="G129" s="36">
        <v>0</v>
      </c>
      <c r="H129" s="36">
        <v>0</v>
      </c>
    </row>
    <row r="130" spans="1:8" x14ac:dyDescent="0.25">
      <c r="A130" s="48">
        <v>4224</v>
      </c>
      <c r="B130" s="49"/>
      <c r="C130" s="50"/>
      <c r="D130" s="19" t="s">
        <v>166</v>
      </c>
      <c r="E130" s="65">
        <v>0</v>
      </c>
      <c r="F130" s="36">
        <v>0</v>
      </c>
      <c r="G130" s="36">
        <v>110498.03</v>
      </c>
      <c r="H130" s="36">
        <v>0</v>
      </c>
    </row>
    <row r="131" spans="1:8" ht="25.5" x14ac:dyDescent="0.25">
      <c r="A131" s="48">
        <v>4227</v>
      </c>
      <c r="B131" s="49"/>
      <c r="C131" s="50"/>
      <c r="D131" s="19" t="s">
        <v>167</v>
      </c>
      <c r="E131" s="65">
        <v>0</v>
      </c>
      <c r="F131" s="36">
        <v>0</v>
      </c>
      <c r="G131" s="36">
        <v>38578.370000000003</v>
      </c>
      <c r="H131" s="36">
        <v>0</v>
      </c>
    </row>
    <row r="132" spans="1:8" ht="15" customHeight="1" x14ac:dyDescent="0.25">
      <c r="A132" s="138" t="s">
        <v>93</v>
      </c>
      <c r="B132" s="139"/>
      <c r="C132" s="140"/>
      <c r="D132" s="68" t="s">
        <v>94</v>
      </c>
      <c r="E132" s="72">
        <f t="shared" ref="E132:F134" si="10">SUM(E133)</f>
        <v>265445</v>
      </c>
      <c r="F132" s="72">
        <f t="shared" si="10"/>
        <v>265445</v>
      </c>
      <c r="G132" s="72">
        <f>SUM(G134)</f>
        <v>265445</v>
      </c>
      <c r="H132" s="72">
        <f t="shared" si="3"/>
        <v>100</v>
      </c>
    </row>
    <row r="133" spans="1:8" ht="15" customHeight="1" x14ac:dyDescent="0.25">
      <c r="A133" s="141" t="s">
        <v>69</v>
      </c>
      <c r="B133" s="142"/>
      <c r="C133" s="143"/>
      <c r="D133" s="73" t="s">
        <v>94</v>
      </c>
      <c r="E133" s="74">
        <f t="shared" si="10"/>
        <v>265445</v>
      </c>
      <c r="F133" s="74">
        <f t="shared" si="10"/>
        <v>265445</v>
      </c>
      <c r="G133" s="74">
        <f t="shared" ref="G133" si="11">SUM(G134)</f>
        <v>265445</v>
      </c>
      <c r="H133" s="74">
        <f t="shared" si="3"/>
        <v>100</v>
      </c>
    </row>
    <row r="134" spans="1:8" x14ac:dyDescent="0.25">
      <c r="A134" s="129" t="s">
        <v>87</v>
      </c>
      <c r="B134" s="130"/>
      <c r="C134" s="131"/>
      <c r="D134" s="75" t="s">
        <v>88</v>
      </c>
      <c r="E134" s="76">
        <f t="shared" si="10"/>
        <v>265445</v>
      </c>
      <c r="F134" s="76">
        <f t="shared" si="10"/>
        <v>265445</v>
      </c>
      <c r="G134" s="76">
        <f>SUM(G135)</f>
        <v>265445</v>
      </c>
      <c r="H134" s="76">
        <f t="shared" si="3"/>
        <v>100</v>
      </c>
    </row>
    <row r="135" spans="1:8" ht="25.5" x14ac:dyDescent="0.25">
      <c r="A135" s="135">
        <v>54</v>
      </c>
      <c r="B135" s="136"/>
      <c r="C135" s="137"/>
      <c r="D135" s="51" t="s">
        <v>57</v>
      </c>
      <c r="E135" s="41">
        <v>265445</v>
      </c>
      <c r="F135" s="41">
        <v>265445</v>
      </c>
      <c r="G135" s="41">
        <f>SUM(G136)</f>
        <v>265445</v>
      </c>
      <c r="H135" s="41">
        <f t="shared" si="3"/>
        <v>100</v>
      </c>
    </row>
    <row r="136" spans="1:8" ht="38.25" x14ac:dyDescent="0.25">
      <c r="A136" s="48">
        <v>5443</v>
      </c>
      <c r="B136" s="49"/>
      <c r="C136" s="50"/>
      <c r="D136" s="53" t="s">
        <v>170</v>
      </c>
      <c r="E136" s="36">
        <v>0</v>
      </c>
      <c r="F136" s="36">
        <v>0</v>
      </c>
      <c r="G136" s="36">
        <v>265445</v>
      </c>
      <c r="H136" s="36">
        <v>0</v>
      </c>
    </row>
    <row r="137" spans="1:8" ht="30" x14ac:dyDescent="0.25">
      <c r="A137" s="138" t="s">
        <v>67</v>
      </c>
      <c r="B137" s="139"/>
      <c r="C137" s="140"/>
      <c r="D137" s="68" t="s">
        <v>173</v>
      </c>
      <c r="E137" s="72">
        <f>SUM(E138)</f>
        <v>248536</v>
      </c>
      <c r="F137" s="72">
        <f>SUM(F138)</f>
        <v>248536</v>
      </c>
      <c r="G137" s="72">
        <f>SUM(G139)</f>
        <v>121542.04</v>
      </c>
      <c r="H137" s="72">
        <f t="shared" ref="H137" si="12">SUM(G137/F137)*100</f>
        <v>48.903193098786488</v>
      </c>
    </row>
    <row r="138" spans="1:8" ht="38.25" customHeight="1" x14ac:dyDescent="0.25">
      <c r="A138" s="141" t="s">
        <v>95</v>
      </c>
      <c r="B138" s="142"/>
      <c r="C138" s="143"/>
      <c r="D138" s="73" t="s">
        <v>96</v>
      </c>
      <c r="E138" s="74">
        <f t="shared" ref="E138:G138" si="13">SUM(E139)</f>
        <v>248536</v>
      </c>
      <c r="F138" s="74">
        <f t="shared" si="13"/>
        <v>248536</v>
      </c>
      <c r="G138" s="74">
        <f t="shared" si="13"/>
        <v>121542.04</v>
      </c>
      <c r="H138" s="74">
        <f t="shared" si="3"/>
        <v>48.903193098786488</v>
      </c>
    </row>
    <row r="139" spans="1:8" x14ac:dyDescent="0.25">
      <c r="A139" s="129" t="s">
        <v>79</v>
      </c>
      <c r="B139" s="130"/>
      <c r="C139" s="131"/>
      <c r="D139" s="75" t="s">
        <v>80</v>
      </c>
      <c r="E139" s="76">
        <f>SUM(E140+E142+E144)</f>
        <v>248536</v>
      </c>
      <c r="F139" s="76">
        <f>SUM(F140+F142+F144)</f>
        <v>248536</v>
      </c>
      <c r="G139" s="76">
        <f>SUM(G140+G142+G144)</f>
        <v>121542.04</v>
      </c>
      <c r="H139" s="76">
        <f t="shared" si="3"/>
        <v>48.903193098786488</v>
      </c>
    </row>
    <row r="140" spans="1:8" x14ac:dyDescent="0.25">
      <c r="A140" s="135">
        <v>32</v>
      </c>
      <c r="B140" s="136"/>
      <c r="C140" s="137"/>
      <c r="D140" s="51" t="s">
        <v>25</v>
      </c>
      <c r="E140" s="41">
        <v>20806</v>
      </c>
      <c r="F140" s="41">
        <v>20806</v>
      </c>
      <c r="G140" s="41">
        <f>SUM(G141)</f>
        <v>10843.71</v>
      </c>
      <c r="H140" s="41">
        <f t="shared" si="3"/>
        <v>52.118187061424578</v>
      </c>
    </row>
    <row r="141" spans="1:8" x14ac:dyDescent="0.25">
      <c r="A141" s="48">
        <v>3237</v>
      </c>
      <c r="B141" s="49"/>
      <c r="C141" s="50"/>
      <c r="D141" s="53" t="s">
        <v>144</v>
      </c>
      <c r="E141" s="40">
        <v>0</v>
      </c>
      <c r="F141" s="40">
        <v>0</v>
      </c>
      <c r="G141" s="36">
        <v>10843.71</v>
      </c>
      <c r="H141" s="36">
        <v>0</v>
      </c>
    </row>
    <row r="142" spans="1:8" ht="25.5" x14ac:dyDescent="0.25">
      <c r="A142" s="59">
        <v>42</v>
      </c>
      <c r="B142" s="60"/>
      <c r="C142" s="61"/>
      <c r="D142" s="51" t="s">
        <v>29</v>
      </c>
      <c r="E142" s="62">
        <v>10075</v>
      </c>
      <c r="F142" s="41">
        <v>10075</v>
      </c>
      <c r="G142" s="41">
        <f>SUM(G143)</f>
        <v>9991.65</v>
      </c>
      <c r="H142" s="41">
        <f t="shared" ref="H142" si="14">SUM(G142/F142)*100</f>
        <v>99.17270471464019</v>
      </c>
    </row>
    <row r="143" spans="1:8" x14ac:dyDescent="0.25">
      <c r="A143" s="48">
        <v>4262</v>
      </c>
      <c r="B143" s="49"/>
      <c r="C143" s="50"/>
      <c r="D143" s="53" t="s">
        <v>184</v>
      </c>
      <c r="E143" s="40">
        <v>0</v>
      </c>
      <c r="F143" s="40">
        <v>0</v>
      </c>
      <c r="G143" s="36">
        <v>9991.65</v>
      </c>
      <c r="H143" s="36">
        <v>0</v>
      </c>
    </row>
    <row r="144" spans="1:8" ht="25.5" x14ac:dyDescent="0.25">
      <c r="A144" s="135">
        <v>45</v>
      </c>
      <c r="B144" s="136"/>
      <c r="C144" s="137"/>
      <c r="D144" s="51" t="s">
        <v>30</v>
      </c>
      <c r="E144" s="41">
        <v>217655</v>
      </c>
      <c r="F144" s="41">
        <v>217655</v>
      </c>
      <c r="G144" s="41">
        <f>SUM(G145)</f>
        <v>100706.68</v>
      </c>
      <c r="H144" s="41">
        <f t="shared" si="3"/>
        <v>46.268948565390176</v>
      </c>
    </row>
    <row r="145" spans="1:8" ht="25.5" x14ac:dyDescent="0.25">
      <c r="A145" s="48">
        <v>4511</v>
      </c>
      <c r="B145" s="49"/>
      <c r="C145" s="50"/>
      <c r="D145" s="53" t="s">
        <v>168</v>
      </c>
      <c r="E145" s="40">
        <v>0</v>
      </c>
      <c r="F145" s="40">
        <v>0</v>
      </c>
      <c r="G145" s="36">
        <v>100706.68</v>
      </c>
      <c r="H145" s="36">
        <v>0</v>
      </c>
    </row>
  </sheetData>
  <mergeCells count="59">
    <mergeCell ref="A135:C135"/>
    <mergeCell ref="A124:C124"/>
    <mergeCell ref="A125:C125"/>
    <mergeCell ref="A132:C132"/>
    <mergeCell ref="A133:C133"/>
    <mergeCell ref="A2:H2"/>
    <mergeCell ref="A4:D4"/>
    <mergeCell ref="A5:D5"/>
    <mergeCell ref="A123:C123"/>
    <mergeCell ref="A134:C134"/>
    <mergeCell ref="A64:C64"/>
    <mergeCell ref="A65:C65"/>
    <mergeCell ref="A6:D6"/>
    <mergeCell ref="A7:D7"/>
    <mergeCell ref="A8:D8"/>
    <mergeCell ref="A19:C19"/>
    <mergeCell ref="A20:C20"/>
    <mergeCell ref="A14:C14"/>
    <mergeCell ref="A18:C18"/>
    <mergeCell ref="A15:C15"/>
    <mergeCell ref="A16:C16"/>
    <mergeCell ref="A144:C144"/>
    <mergeCell ref="A138:C138"/>
    <mergeCell ref="A139:C139"/>
    <mergeCell ref="A140:C140"/>
    <mergeCell ref="A91:C91"/>
    <mergeCell ref="A103:C103"/>
    <mergeCell ref="A117:C117"/>
    <mergeCell ref="A118:C118"/>
    <mergeCell ref="A113:C113"/>
    <mergeCell ref="A112:C112"/>
    <mergeCell ref="A101:C101"/>
    <mergeCell ref="A137:C137"/>
    <mergeCell ref="A104:C104"/>
    <mergeCell ref="A119:C119"/>
    <mergeCell ref="A122:C122"/>
    <mergeCell ref="A111:C111"/>
    <mergeCell ref="A17:C17"/>
    <mergeCell ref="A12:C12"/>
    <mergeCell ref="A13:C13"/>
    <mergeCell ref="A9:D9"/>
    <mergeCell ref="A10:D10"/>
    <mergeCell ref="A11:D11"/>
    <mergeCell ref="A94:C94"/>
    <mergeCell ref="A59:C59"/>
    <mergeCell ref="A56:C56"/>
    <mergeCell ref="A58:C58"/>
    <mergeCell ref="A21:C21"/>
    <mergeCell ref="A23:C23"/>
    <mergeCell ref="A22:C22"/>
    <mergeCell ref="A51:C51"/>
    <mergeCell ref="A52:C52"/>
    <mergeCell ref="A54:C54"/>
    <mergeCell ref="A66:C66"/>
    <mergeCell ref="A67:B67"/>
    <mergeCell ref="A68:B68"/>
    <mergeCell ref="A69:B69"/>
    <mergeCell ref="A60:C60"/>
    <mergeCell ref="A62:C62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'POSEBNI DIO'!Podrucje_ispisa</vt:lpstr>
      <vt:lpstr>'Prihodi i rashodi po izvorima'!Podrucje_ispisa</vt:lpstr>
      <vt:lpstr>'Rashodi prema funkcijskoj kl'!Podrucje_ispisa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cp:keywords/>
  <dc:description/>
  <cp:lastModifiedBy>Petra Sočan</cp:lastModifiedBy>
  <cp:revision/>
  <cp:lastPrinted>2025-03-14T07:58:45Z</cp:lastPrinted>
  <dcterms:created xsi:type="dcterms:W3CDTF">2022-08-12T12:51:27Z</dcterms:created>
  <dcterms:modified xsi:type="dcterms:W3CDTF">2026-03-09T11:12:16Z</dcterms:modified>
  <cp:category/>
  <cp:contentStatus/>
</cp:coreProperties>
</file>